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97" activeTab="1"/>
  </bookViews>
  <sheets>
    <sheet name="BUXET ZA 2010" sheetId="1" r:id="rId1"/>
    <sheet name="ZA UPRAVEN ODBOR BUXET 2010" sheetId="2" r:id="rId2"/>
    <sheet name="Mesecen buxet za 2010" sheetId="3" r:id="rId3"/>
    <sheet name="STARA Analit.i sintet.2009;2010" sheetId="4" r:id="rId4"/>
    <sheet name="Po NOV.KLASIFIK.2010" sheetId="5" r:id="rId5"/>
    <sheet name="MESE.BUXET ZA 2010" sheetId="6" r:id="rId6"/>
    <sheet name="Pridonesi" sheetId="7" r:id="rId7"/>
    <sheet name="PARAMETRI ZA BUXET 2010-2012" sheetId="8" r:id="rId8"/>
  </sheets>
  <definedNames/>
  <calcPr fullCalcOnLoad="1"/>
</workbook>
</file>

<file path=xl/sharedStrings.xml><?xml version="1.0" encoding="utf-8"?>
<sst xmlns="http://schemas.openxmlformats.org/spreadsheetml/2006/main" count="870" uniqueCount="363">
  <si>
    <t>Bilans na prihodi po stavki i nameni</t>
  </si>
  <si>
    <t xml:space="preserve">Kategorija </t>
  </si>
  <si>
    <t>Stavka</t>
  </si>
  <si>
    <t>Opis</t>
  </si>
  <si>
    <t>DANO^NI PRIHODI</t>
  </si>
  <si>
    <t>Pridonesi od plata za socijalni fondovi</t>
  </si>
  <si>
    <t>Doma{ni danoci na stoki i uslugi</t>
  </si>
  <si>
    <t>Drugi danoci</t>
  </si>
  <si>
    <t>NEDANO^NI PRIHODI</t>
  </si>
  <si>
    <t>PREDPRIEMA^KI PRIHODI I PRIHODI OD IMOT</t>
  </si>
  <si>
    <t>Administrativni taksi i nadomestoci</t>
  </si>
  <si>
    <t>Drugi nedano~ni prihodi</t>
  </si>
  <si>
    <t>TRANSFERI I DONACII</t>
  </si>
  <si>
    <t>Transferi od drugi nivoa na vlast</t>
  </si>
  <si>
    <t>PRODA@BA NA HARTII OD VREDNOST</t>
  </si>
  <si>
    <t>Proda`ba na hartii od vrednost</t>
  </si>
  <si>
    <t>Bilans na rashodi po stavki i nameni</t>
  </si>
  <si>
    <t>PLATI,NAEMNINI I NADOMESTOCI ZA VRABOTENITE</t>
  </si>
  <si>
    <t>Osnovni plati i nadomestoci</t>
  </si>
  <si>
    <t>Pridonesi za socijalno osiguruvawe od rabotodava~ite</t>
  </si>
  <si>
    <t>Ostanati pridonesi od plati</t>
  </si>
  <si>
    <t>STOKI I USLUGI</t>
  </si>
  <si>
    <t>Patni i dnevni rashodi</t>
  </si>
  <si>
    <t>Komunalni uslugi,greewe,komunikacija i transport</t>
  </si>
  <si>
    <t>Siten inventar,alat i drugi materijali za popravka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</si>
  <si>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</si>
  <si>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</si>
  <si>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</si>
  <si>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</si>
  <si>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</si>
  <si>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</si>
  <si>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SOCIJALNI BENIFICII</t>
  </si>
  <si>
    <t>Pla}awa na benificii od Penziskiot fond</t>
  </si>
  <si>
    <t>KAPITALNI RASHODI</t>
  </si>
  <si>
    <t>Grade`ni objekti</t>
  </si>
  <si>
    <t>Kupuvawe na mebel, oprema,vozila i ma{ini</t>
  </si>
  <si>
    <t>Finansiski sredstva</t>
  </si>
  <si>
    <r>
      <t>II</t>
    </r>
    <r>
      <rPr>
        <b/>
        <sz val="11"/>
        <rFont val="MAC C Swiss"/>
        <family val="2"/>
      </rPr>
      <t xml:space="preserve"> POSEBEN DEL</t>
    </r>
  </si>
  <si>
    <t>ADMINISTRACIJA</t>
  </si>
  <si>
    <t>Administracija</t>
  </si>
  <si>
    <t>Plati, naemnini i nadomestoci za vrabotenite</t>
  </si>
  <si>
    <t>Ostanati pridonesi od plata</t>
  </si>
  <si>
    <t>Stoki i uslugi</t>
  </si>
  <si>
    <t>Patni rashodi</t>
  </si>
  <si>
    <t>Komunalni uslugi, greewe, komunikacija i transport</t>
  </si>
  <si>
    <t>Siten inventar, alat i drugi materijali za popravka</t>
  </si>
  <si>
    <t>Grde`ni objekti</t>
  </si>
  <si>
    <t xml:space="preserve">Kupuvawe na mebel, oprema, vozila i ma{inerija  </t>
  </si>
  <si>
    <t>1A</t>
  </si>
  <si>
    <t>REKONSTRUKCIJA NA DELOVNI ZGRADI</t>
  </si>
  <si>
    <t>PENZISKO I INVALIDSKO OSIGURUVAWE</t>
  </si>
  <si>
    <t>Penzisko i invalidsko osiguruvawe</t>
  </si>
  <si>
    <t>SOCIJALNI BENEFICII</t>
  </si>
  <si>
    <t>Pla}awa na beneficii od Penziski fond</t>
  </si>
  <si>
    <t>REFORMA NA MINISTERSTVO ZA ODBRANA</t>
  </si>
  <si>
    <t>REFORMA NA DRZAVNA ADMINISTRACIJA</t>
  </si>
  <si>
    <t>INTERNATSKO SMESTUVAWE NA DECA SO PRE^KI VO PSIHOFIZI^KIOT RAZVOJ</t>
  </si>
  <si>
    <t>Internatsko smestuvawe na deca so pre~ki vo psihofizi~kiot razvoj</t>
  </si>
  <si>
    <t>TRO[OCI ZA DOMOVITE ZA @IVEEWE NA KORISNICITE NA PENZIJA</t>
  </si>
  <si>
    <t>Tro{oci za domovite za `iveewe na korisnicite na penzija</t>
  </si>
  <si>
    <t>4B</t>
  </si>
  <si>
    <t xml:space="preserve">K </t>
  </si>
  <si>
    <t>REFORMA NA DR@AVNA ADMINISTRACIJA</t>
  </si>
  <si>
    <t xml:space="preserve">K1 </t>
  </si>
  <si>
    <t>Reforma na dr`avna administracija</t>
  </si>
  <si>
    <t xml:space="preserve">K4 </t>
  </si>
  <si>
    <t>Reforma na Ministerstvoto za odbrana</t>
  </si>
  <si>
    <t>BUXET ZA 2010 GODINA</t>
  </si>
  <si>
    <t>Red. broj</t>
  </si>
  <si>
    <t>Vid na prihod odnosno rashod</t>
  </si>
  <si>
    <t>I</t>
  </si>
  <si>
    <t>II</t>
  </si>
  <si>
    <t>III</t>
  </si>
  <si>
    <t xml:space="preserve">IV </t>
  </si>
  <si>
    <t>V</t>
  </si>
  <si>
    <t>VI</t>
  </si>
  <si>
    <t>VII</t>
  </si>
  <si>
    <t>VIII</t>
  </si>
  <si>
    <t>IX</t>
  </si>
  <si>
    <t>X</t>
  </si>
  <si>
    <t>XI</t>
  </si>
  <si>
    <t>XII</t>
  </si>
  <si>
    <t>Pridones  od plata (vkupno)</t>
  </si>
  <si>
    <t>Pridones od dohod</t>
  </si>
  <si>
    <t>Privaten  sektor</t>
  </si>
  <si>
    <t>Individualni  zemjodelci</t>
  </si>
  <si>
    <t>Vkupno pridonesi</t>
  </si>
  <si>
    <t>Prihodi od akcizi</t>
  </si>
  <si>
    <t>Transferi od Buxet na Republikata</t>
  </si>
  <si>
    <t>1. Redovni obvrski po zakon</t>
  </si>
  <si>
    <t>1a Pridones za za{titni organizacii</t>
  </si>
  <si>
    <t>2. Predvremeni penzii 2000 god.</t>
  </si>
  <si>
    <t xml:space="preserve"> - penzii</t>
  </si>
  <si>
    <t xml:space="preserve"> - pridones za zdravstvo</t>
  </si>
  <si>
    <t xml:space="preserve"> - dokup</t>
  </si>
  <si>
    <t>5. Pokrivawe na deficit</t>
  </si>
  <si>
    <t>6. Tranzicioni tro{oci</t>
  </si>
  <si>
    <t>Agencija za vrabotuvawe</t>
  </si>
  <si>
    <t>1.Redovni</t>
  </si>
  <si>
    <t>2. 25-te zagubari</t>
  </si>
  <si>
    <t>3.12-te zagubari</t>
  </si>
  <si>
    <t>4.Javna administracija 2001g.</t>
  </si>
  <si>
    <t>5.Javna administracija 2004</t>
  </si>
  <si>
    <t>6. Za reformi vo `eleznica</t>
  </si>
  <si>
    <t>7. Vodostopanski pretprijatija</t>
  </si>
  <si>
    <t>Drugi prihodi</t>
  </si>
  <si>
    <t>Prihodi od dividenda</t>
  </si>
  <si>
    <t>Prih. od proda`ba na hartii od vred.</t>
  </si>
  <si>
    <t>Vkupni prihodi</t>
  </si>
  <si>
    <t xml:space="preserve">                                          </t>
  </si>
  <si>
    <t>IV</t>
  </si>
  <si>
    <t>Penzii</t>
  </si>
  <si>
    <t>Min. zemjodelski. penzii</t>
  </si>
  <si>
    <t>Voeni penzii</t>
  </si>
  <si>
    <t>Predvremeni penzii 2000 god.</t>
  </si>
  <si>
    <t>Javna administracija 2004 god.</t>
  </si>
  <si>
    <t>Vkupno penzii</t>
  </si>
  <si>
    <t>Pla}.po osnov na zadol.kap.penz.osig.</t>
  </si>
  <si>
    <t>Nadomest za telesno o{tetuvawe</t>
  </si>
  <si>
    <t>Nadomest od invalidsko osiguruvawe</t>
  </si>
  <si>
    <t>Internatsko smestuvawe</t>
  </si>
  <si>
    <t>Vkupno pridones za zdravstvo</t>
  </si>
  <si>
    <t>Pridones za zdravstvo</t>
  </si>
  <si>
    <t>Prid. za zdrav.za predvrem.penzii</t>
  </si>
  <si>
    <t>Prid.za zdrav.jav.adminis.2004 god.</t>
  </si>
  <si>
    <t>Plati,naemnini i nadomestoci za vrab.</t>
  </si>
  <si>
    <t>Drugi rashodi</t>
  </si>
  <si>
    <t>Kapitalni tro{oci</t>
  </si>
  <si>
    <t>Rekonstrukcija na delovni objekti</t>
  </si>
  <si>
    <t>Kupuvawe na hartii od vrednost</t>
  </si>
  <si>
    <t>Izgradba na deloven objekt</t>
  </si>
  <si>
    <t>Vkupni rashodi</t>
  </si>
  <si>
    <t>Vi{ok na prihodi odnosno rashodi</t>
  </si>
  <si>
    <t>Porast na plati</t>
  </si>
  <si>
    <t>Porast na vrabotenost</t>
  </si>
  <si>
    <t>Inflacija</t>
  </si>
  <si>
    <t>od 1 januari</t>
  </si>
  <si>
    <t>od 1 juli</t>
  </si>
  <si>
    <t>Porast korisnici</t>
  </si>
  <si>
    <t>Prid. za zdravstvo</t>
  </si>
  <si>
    <t>3.Javna administracija 2004 god.</t>
  </si>
  <si>
    <t>XII/09</t>
  </si>
  <si>
    <t>I/2010</t>
  </si>
  <si>
    <t>II/2010</t>
  </si>
  <si>
    <t>Skopje: 16.07.2009</t>
  </si>
  <si>
    <t>vo denari</t>
  </si>
  <si>
    <t>Kategorija Stavka</t>
  </si>
  <si>
    <t>Pridones od dobivka za PIO na rabotnicite</t>
  </si>
  <si>
    <t>Pridones od plati za PIO za rabotnici kaj pravni lica</t>
  </si>
  <si>
    <t>Pridones od plati na vraboteni  kaj fizi~ki lica koi vr{at samostojno  dejnost</t>
  </si>
  <si>
    <t>Pridones za PIO na fizi~ki lica {to vr{at samostojna dejnost</t>
  </si>
  <si>
    <t>Pridones za prodol`eno penzisko i invalidsko osiguruvawe</t>
  </si>
  <si>
    <t>Pridones za PIO za boleduvawe nad 21 dena od Fondot za zdravstveno osiguruvawe</t>
  </si>
  <si>
    <t>Pridones za PIO na vraboteni kaj stranski i me|unarodni organizacii</t>
  </si>
  <si>
    <t>Pridones za PIO za izminati godini</t>
  </si>
  <si>
    <t>Dividenda po osnov na akcii steknati od transformacijata</t>
  </si>
  <si>
    <t>Prihodi za PIO od individualnite zemjodelci</t>
  </si>
  <si>
    <t>Pridones za PIO {to go pla}a FPIOM za korisnicite na nadomestocite po osnov na invalidnost</t>
  </si>
  <si>
    <t>Pridones za PIO {to go pla}a Centarot za socijalni raboti za nadomestok na plata za skrateno rabotno vreme poradi nega na hendikepirano dete</t>
  </si>
  <si>
    <t>Akcizi</t>
  </si>
  <si>
    <t>Prihodi od pozitivni kursni razliki</t>
  </si>
  <si>
    <t>Kamati od depoziti vo komercijalni banki</t>
  </si>
  <si>
    <t>Zakupnini od objekti</t>
  </si>
  <si>
    <t>Ostanati nedano~ni prihodi</t>
  </si>
  <si>
    <t>Prihodi od Buxetot na Republikata po osnov na obvrski utvrdeni so Zakon</t>
  </si>
  <si>
    <t>Pridones za za{titnite organizacii</t>
  </si>
  <si>
    <t>Predvremeni penzii 2000</t>
  </si>
  <si>
    <t>Za javna administracija 2001</t>
  </si>
  <si>
    <t>Razlika za MVR</t>
  </si>
  <si>
    <t>Tranzicioni tro{oci</t>
  </si>
  <si>
    <t>Pokrivawe na nedostigot</t>
  </si>
  <si>
    <t>Pridones za PIO {to go pla}a Zavodot za vrabotuvawe za nevraboteni lica</t>
  </si>
  <si>
    <t>Prihodi od proda`ba na udeli, akcii i drugi hartii od vrednost</t>
  </si>
  <si>
    <t>Osnovni plati - drugi vraboteni</t>
  </si>
  <si>
    <t>Drugi dodatoci na plata</t>
  </si>
  <si>
    <t>Nadomest za prevoz do i od rabotnoto mesto</t>
  </si>
  <si>
    <t>Nadomest za hrana</t>
  </si>
  <si>
    <t>Drugi nadomestoci</t>
  </si>
  <si>
    <t>Personalen danok na dohod od plata</t>
  </si>
  <si>
    <t>Personalen danok na dohod od nadomestoci</t>
  </si>
  <si>
    <t>Osnovni pridonesi za PIO</t>
  </si>
  <si>
    <t>Osnovni pridonesi za zdravstvo</t>
  </si>
  <si>
    <t>Osnovni prodonesi do Agencijata  za vrabotuvawe</t>
  </si>
  <si>
    <t>Proidonesi za vodosnadbuvawe</t>
  </si>
  <si>
    <t>Patuvawe vo zemjata - hranarina (dnevnica)</t>
  </si>
  <si>
    <t>Patuvawe vo zemjata - patni rashodi</t>
  </si>
  <si>
    <t>Patuvawe vo zemjata - smestuvawe</t>
  </si>
  <si>
    <t>Patuvawe vo zemjata - sporedni rashodi</t>
  </si>
  <si>
    <t>Patuvawe vo stranstvo - hranarina (dnevnica)</t>
  </si>
  <si>
    <t>Patuvawe vo stranstvo - patni rashodi</t>
  </si>
  <si>
    <t>Patuvawe vo stranstvo - smestuvawe</t>
  </si>
  <si>
    <t>Patuvawe vo stranstvo - sporedni  rashodi</t>
  </si>
  <si>
    <t>Elektri~na energija</t>
  </si>
  <si>
    <t>Vodovod i kanalizacija</t>
  </si>
  <si>
    <t>\ubretarina</t>
  </si>
  <si>
    <t>Gradska renta</t>
  </si>
  <si>
    <t>Drugi komunalni taksi i uslugi</t>
  </si>
  <si>
    <t>Centralno greewe</t>
  </si>
  <si>
    <t>Drva</t>
  </si>
  <si>
    <t>Te~ni goriva</t>
  </si>
  <si>
    <t>Drugi materijali za greewe</t>
  </si>
  <si>
    <t>Po{ta</t>
  </si>
  <si>
    <t>Telefon i telefaks</t>
  </si>
  <si>
    <t>Drugi tro{oci za komunikacija</t>
  </si>
  <si>
    <t>Goriva i masla (motorni vozila)</t>
  </si>
  <si>
    <t>Registracija na motorni vozila</t>
  </si>
  <si>
    <t>Transport na stoki</t>
  </si>
  <si>
    <t>Kancelariski materijali</t>
  </si>
  <si>
    <t>Spisanija; vesnici i drugi izdanija za koristewe od strana na vrabotenite</t>
  </si>
  <si>
    <t>Drugi administrativni materijali</t>
  </si>
  <si>
    <t>Materijali za AOP</t>
  </si>
  <si>
    <t>Uniformi</t>
  </si>
  <si>
    <t>Obuvki</t>
  </si>
  <si>
    <t>Postelnina</t>
  </si>
  <si>
    <t>Prehranbeni produkti i pijaloci</t>
  </si>
  <si>
    <t>Sredstva za odr`uvawe na higiena</t>
  </si>
  <si>
    <t>Siten inventar; alat i drugi materijali za popravka</t>
  </si>
  <si>
    <t>Drugi materijali za specijalna namena</t>
  </si>
  <si>
    <t>Drugi materijali</t>
  </si>
  <si>
    <t>Popravki i servisirawe na lesni vozila (vklu~uv. rezervni delovi, gumi)</t>
  </si>
  <si>
    <t xml:space="preserve">Odr`uvawe na zgradi- tekovno </t>
  </si>
  <si>
    <t>Uslugi za obezbeduvawe na objekti</t>
  </si>
  <si>
    <t>Dezinfekcija; dezinsekcija i deratizacija</t>
  </si>
  <si>
    <t>Popravki i odr`uvawe na mebel (mon. i demon. na plakari)</t>
  </si>
  <si>
    <t>Popravki i odr`uvawe na softverska i hardverska oprema</t>
  </si>
  <si>
    <t>Drug tip na prostor -zakupnina(predv. i Del~evo za 6 meseci)</t>
  </si>
  <si>
    <t xml:space="preserve">Provizija za platen promet </t>
  </si>
  <si>
    <t>Bankarska provizija</t>
  </si>
  <si>
    <t>Osiguruvawe na nedvi`nosti i prava</t>
  </si>
  <si>
    <t>Osiguruvawe na motorni vozila</t>
  </si>
  <si>
    <t>Drugi finansiski uslugi</t>
  </si>
  <si>
    <t>Pravni uslugi</t>
  </si>
  <si>
    <t xml:space="preserve">Sudski ve{ta~ewa </t>
  </si>
  <si>
    <t>Obuka za tehni~ka kultura</t>
  </si>
  <si>
    <t>Preveduva~i</t>
  </si>
  <si>
    <t>Uslugi za kopirawe, pe~atewe i izdavawe</t>
  </si>
  <si>
    <t>Drugi dogovorni uslugi</t>
  </si>
  <si>
    <t>^lanarini vo me|unarodni organizacii</t>
  </si>
  <si>
    <t>Rashodi za reprezentacija</t>
  </si>
  <si>
    <t>Drugi operativni rashodi</t>
  </si>
  <si>
    <t>Pla}awe po sudski re{enija</t>
  </si>
  <si>
    <t>Drugi transferi</t>
  </si>
  <si>
    <t>Kupuvawe na kancelariski mebel</t>
  </si>
  <si>
    <t>Kupuvawe na kancelariska oprema</t>
  </si>
  <si>
    <t>Kupuvawe na informati~ka i video oprema</t>
  </si>
  <si>
    <t>Kupuvawe na druga oprema</t>
  </si>
  <si>
    <t>Kupuvawe na motorni vozila</t>
  </si>
  <si>
    <t>Nabavka ili nova izgradba na delovni objekti</t>
  </si>
  <si>
    <t>Rekonstrukcija na delovni zgradi</t>
  </si>
  <si>
    <t>Pla}awa do penzioneri od PIOM</t>
  </si>
  <si>
    <t>Pla}awa do invalidite od PIOM</t>
  </si>
  <si>
    <t>Pla}awe po osnov na zadol`itelno kapitalno finansirano penzisko osiguruvawe</t>
  </si>
  <si>
    <t>Pridones za zdravstveno osiguruvawe</t>
  </si>
  <si>
    <t>Subvencii za nevladini organizacii</t>
  </si>
  <si>
    <t>Subvencii za  organizacii koi se gri`at za postari lica i hendikepirani deca</t>
  </si>
  <si>
    <t>Sredstva za odr`uvawe</t>
  </si>
  <si>
    <t>Rekonstrukcija na domovite za `iveewe</t>
  </si>
  <si>
    <t>Skopje:20.08.2008</t>
  </si>
  <si>
    <t>2009 godina planirano</t>
  </si>
  <si>
    <t>beneficiran sta`</t>
  </si>
  <si>
    <t>dogovor na delo i personalen danok</t>
  </si>
  <si>
    <t>mladinska zadruga</t>
  </si>
  <si>
    <t>za reformi</t>
  </si>
  <si>
    <t>za stranski konsultanti</t>
  </si>
  <si>
    <t>za doma[ni konsultanti</t>
  </si>
  <si>
    <t>za drugi tro[oci</t>
  </si>
  <si>
    <t xml:space="preserve">Rekonstrukcija za domovite </t>
  </si>
  <si>
    <t>rekonstrukcija vo Podra~nite edinici</t>
  </si>
  <si>
    <t>Za izgr. Ili kupuv. Delovn.objekti i za zgradata</t>
  </si>
  <si>
    <t>Vkupno</t>
  </si>
  <si>
    <t>Kapitalni sredstva</t>
  </si>
  <si>
    <t xml:space="preserve"> za infor. oprema</t>
  </si>
  <si>
    <t>za kancelariska oprema</t>
  </si>
  <si>
    <t>za kancelariska mebel</t>
  </si>
  <si>
    <t>za vozila</t>
  </si>
  <si>
    <t xml:space="preserve"> </t>
  </si>
  <si>
    <t>BUXET ZA 2010</t>
  </si>
  <si>
    <t xml:space="preserve">Pridones od dobivka za PIO za sta` na osiguruvawe {to se smeta so zgolemeno traewe  </t>
  </si>
  <si>
    <t>Pridones za PIO za vraboteni kaj stranski i me|unarodni organi i organizacii i diplomatski i konzularni predstavni{ta</t>
  </si>
  <si>
    <t>Prihodi za PIO za individualni zemjodelci</t>
  </si>
  <si>
    <t>Pridonesi za socijalno osiguruvawe</t>
  </si>
  <si>
    <t>Pridones za penzisko i invalidsko osiguruvawe</t>
  </si>
  <si>
    <t>Pridones za penzisko i invalidsko osiguruvawe uplaten za drugi korisnici</t>
  </si>
  <si>
    <t>Pridones za PIO {to go pla}a Agencijata  za vrabotuvawe  na RM na nevraboteni lica</t>
  </si>
  <si>
    <t>Pridones za PIO {to go pla}a FPIOM za korisnicite na nadomestocite po osnova na invalidnost</t>
  </si>
  <si>
    <t>Pridones za PIO {to go pla}a Centarot za socijalni raboti i nadomestok na plata za skrateno rabotno vreme poradi nega na hendikepirano dete</t>
  </si>
  <si>
    <t>Akciza  na motoren benzin</t>
  </si>
  <si>
    <t xml:space="preserve"> Taksi i nadomestoci</t>
  </si>
  <si>
    <t>Prihodi od kursni razliki</t>
  </si>
  <si>
    <t>Prihodi od minati godini</t>
  </si>
  <si>
    <t>Prihodi od nadomest na {teta</t>
  </si>
  <si>
    <t>Kamata za nenavremeno pla{awe na pridonesite za PIO</t>
  </si>
  <si>
    <t>Prihodi od dividendi</t>
  </si>
  <si>
    <t xml:space="preserve">Osnovni plati </t>
  </si>
  <si>
    <t xml:space="preserve">Plati i nadomestoci </t>
  </si>
  <si>
    <t xml:space="preserve">Pridonesi za socijalno osiguruvawe </t>
  </si>
  <si>
    <t>Osnoven pridones za profesionalno zaboluvawe</t>
  </si>
  <si>
    <t>Nadomestoci</t>
  </si>
  <si>
    <t xml:space="preserve">Ostanati pridonesi </t>
  </si>
  <si>
    <t>Patni i dnevni  rashodi</t>
  </si>
  <si>
    <t>Materijali i siten inventar</t>
  </si>
  <si>
    <t>Materijali za razni popravki</t>
  </si>
  <si>
    <t>Siten inventar</t>
  </si>
  <si>
    <t>Rezervni delovi</t>
  </si>
  <si>
    <t>Popravki i odr`uvawe na mebel</t>
  </si>
  <si>
    <t>Popravki i odr`uvawe na druga oprema</t>
  </si>
  <si>
    <t>Iznajmuvawe na drug tip na prostor -zakupnina</t>
  </si>
  <si>
    <t>Sudski preveduva~i</t>
  </si>
  <si>
    <t>Sudska ekspertiza</t>
  </si>
  <si>
    <t>Pla}awe na sudski taksi</t>
  </si>
  <si>
    <t>Konsultanski uslugi</t>
  </si>
  <si>
    <t>Objavuvawe na oglasi</t>
  </si>
  <si>
    <t>Privremeni vrabotuvawa</t>
  </si>
  <si>
    <t>Transferi pri penzionirawe</t>
  </si>
  <si>
    <t>Isplati za solidaren fond za po~inati korisnici na penzija</t>
  </si>
  <si>
    <t>Kupuvawe na  oprema i ma{ini</t>
  </si>
  <si>
    <t>Kupuvawe na oprema za greewe i klimatizacija</t>
  </si>
  <si>
    <t>Kupuvawe na mebel</t>
  </si>
  <si>
    <t>Kupuvawe na vozila</t>
  </si>
  <si>
    <t>Transferi do organizacii koi se gri`at za postari lica i hendikipirani deca</t>
  </si>
  <si>
    <t>Refoorma na dr`avna administracija</t>
  </si>
  <si>
    <t>Subvencii i transferi</t>
  </si>
  <si>
    <t>OCENKI 2010</t>
  </si>
  <si>
    <t>BUXET ZA 2009  REBALANS</t>
  </si>
  <si>
    <t>USOGLASUVAWE</t>
  </si>
  <si>
    <t>OD 1 JANUARI</t>
  </si>
  <si>
    <t>OD 1 JULI</t>
  </si>
  <si>
    <t>PORAST NA PLATI</t>
  </si>
  <si>
    <t>PORAST NA VRABOTENOST</t>
  </si>
  <si>
    <t>Podatoci od Qubica</t>
  </si>
  <si>
    <t>Skopje: 13.07.2009</t>
  </si>
  <si>
    <t>OCENKI ZA  2010 GODINA</t>
  </si>
  <si>
    <t>4. Pokrivawe na deficit</t>
  </si>
  <si>
    <t>5. Tranzicioni tro{oci</t>
  </si>
  <si>
    <t>januari</t>
  </si>
  <si>
    <t>fevruari</t>
  </si>
  <si>
    <t>mart</t>
  </si>
  <si>
    <t>april</t>
  </si>
  <si>
    <t>maj</t>
  </si>
  <si>
    <t>juni</t>
  </si>
  <si>
    <t>prose~no mese~no</t>
  </si>
  <si>
    <t>ostvareno pridonesi</t>
  </si>
  <si>
    <t>Za 2010 god</t>
  </si>
  <si>
    <t>Bruto plati isplateni</t>
  </si>
  <si>
    <t>Usoglasuvawe na penziite 2010</t>
  </si>
  <si>
    <t xml:space="preserve">PREDLOG BUXET ZA 2010  </t>
  </si>
  <si>
    <t>Pridonesi  za socijalno osiguruvawe</t>
  </si>
  <si>
    <t>Pretpriema~ki prihodi i prihodi od imot</t>
  </si>
  <si>
    <t>PRIHODI OD DIVIDENDI</t>
  </si>
  <si>
    <t>OCENKI ZA 2010  godina</t>
  </si>
  <si>
    <t>REBALANS ZA 2009 GODINA</t>
  </si>
  <si>
    <t>vo iljadi  denari</t>
  </si>
  <si>
    <t xml:space="preserve">Kupuvawe na mebel  </t>
  </si>
  <si>
    <t xml:space="preserve">Kupuvawe na oprema i ma{ini </t>
  </si>
  <si>
    <t>vo   denari</t>
  </si>
  <si>
    <t>^len 3</t>
  </si>
  <si>
    <t xml:space="preserve">                          Buxetot na Fondot na penziskoto i invalidskoto osiguruvawe na Makedonija za 2010 godina, }e se primenuva od 1 januari 2010 godina, po predhodno usoglasuvawe so Ministerstvoto za finansii i donesuvawe od strana na Sobranieto na Republika Makedonija.</t>
  </si>
  <si>
    <t>Br.02-</t>
  </si>
  <si>
    <t xml:space="preserve">26.08.2009 godina </t>
  </si>
  <si>
    <t>Skopje</t>
  </si>
  <si>
    <t>PREDSEDATEL</t>
  </si>
  <si>
    <t xml:space="preserve">NA UPRAVEN ODBOR, </t>
  </si>
  <si>
    <t>Angel Maksimov</t>
  </si>
</sst>
</file>

<file path=xl/styles.xml><?xml version="1.0" encoding="utf-8"?>
<styleSheet xmlns="http://schemas.openxmlformats.org/spreadsheetml/2006/main">
  <numFmts count="1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%"/>
    <numFmt numFmtId="173" formatCode="0.000%"/>
    <numFmt numFmtId="174" formatCode="0.0000%"/>
  </numFmts>
  <fonts count="27">
    <font>
      <sz val="10"/>
      <name val="Arial"/>
      <family val="0"/>
    </font>
    <font>
      <sz val="10"/>
      <color indexed="10"/>
      <name val="Arial"/>
      <family val="0"/>
    </font>
    <font>
      <sz val="10"/>
      <name val="MAC C Swiss"/>
      <family val="2"/>
    </font>
    <font>
      <b/>
      <sz val="11"/>
      <name val="MAC C Swiss"/>
      <family val="2"/>
    </font>
    <font>
      <b/>
      <sz val="11"/>
      <color indexed="12"/>
      <name val="MAC C Swiss"/>
      <family val="2"/>
    </font>
    <font>
      <b/>
      <sz val="10"/>
      <name val="MAC C Times"/>
      <family val="1"/>
    </font>
    <font>
      <b/>
      <sz val="11"/>
      <name val="MAC C Times"/>
      <family val="1"/>
    </font>
    <font>
      <b/>
      <sz val="11"/>
      <color indexed="12"/>
      <name val="MAC C Times"/>
      <family val="1"/>
    </font>
    <font>
      <sz val="11"/>
      <name val="MAC C Swiss"/>
      <family val="2"/>
    </font>
    <font>
      <sz val="11"/>
      <color indexed="12"/>
      <name val="MAC C Swiss"/>
      <family val="2"/>
    </font>
    <font>
      <b/>
      <sz val="10"/>
      <name val="MAC C Swiss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1"/>
      <color indexed="10"/>
      <name val="MAC C Swiss"/>
      <family val="2"/>
    </font>
    <font>
      <b/>
      <sz val="11"/>
      <color indexed="8"/>
      <name val="MAC C Swis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AC C Swiss"/>
      <family val="2"/>
    </font>
    <font>
      <sz val="11"/>
      <color indexed="63"/>
      <name val="MAC C Swiss"/>
      <family val="2"/>
    </font>
    <font>
      <sz val="11"/>
      <color indexed="8"/>
      <name val="MAC C Swiss"/>
      <family val="2"/>
    </font>
    <font>
      <sz val="10"/>
      <color indexed="11"/>
      <name val="Arial"/>
      <family val="0"/>
    </font>
    <font>
      <sz val="11"/>
      <color indexed="14"/>
      <name val="MAC C Swiss"/>
      <family val="2"/>
    </font>
    <font>
      <sz val="10"/>
      <color indexed="14"/>
      <name val="Arial"/>
      <family val="0"/>
    </font>
    <font>
      <sz val="8"/>
      <name val="Arial"/>
      <family val="0"/>
    </font>
    <font>
      <b/>
      <sz val="8"/>
      <name val="MAC C Swiss"/>
      <family val="2"/>
    </font>
    <font>
      <b/>
      <sz val="8"/>
      <name val="Arial"/>
      <family val="2"/>
    </font>
    <font>
      <sz val="12"/>
      <name val="MAC C Swiss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Border="1" applyAlignment="1">
      <alignment/>
    </xf>
    <xf numFmtId="3" fontId="4" fillId="2" borderId="1" xfId="0" applyNumberFormat="1" applyFont="1" applyFill="1" applyBorder="1" applyAlignment="1">
      <alignment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4" fillId="3" borderId="1" xfId="0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3" fontId="9" fillId="3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10" fillId="0" borderId="1" xfId="0" applyFont="1" applyBorder="1" applyAlignment="1" applyProtection="1">
      <alignment horizontal="left" wrapText="1"/>
      <protection/>
    </xf>
    <xf numFmtId="0" fontId="8" fillId="0" borderId="1" xfId="0" applyFont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left" wrapText="1"/>
      <protection/>
    </xf>
    <xf numFmtId="3" fontId="0" fillId="4" borderId="1" xfId="0" applyNumberForma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 applyProtection="1">
      <alignment horizontal="left" vertical="top"/>
      <protection/>
    </xf>
    <xf numFmtId="3" fontId="4" fillId="2" borderId="1" xfId="0" applyNumberFormat="1" applyFont="1" applyFill="1" applyBorder="1" applyAlignment="1" applyProtection="1">
      <alignment horizontal="right" vertical="top"/>
      <protection/>
    </xf>
    <xf numFmtId="1" fontId="3" fillId="5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 applyProtection="1">
      <alignment horizontal="left" vertical="top"/>
      <protection/>
    </xf>
    <xf numFmtId="3" fontId="4" fillId="5" borderId="1" xfId="0" applyNumberFormat="1" applyFont="1" applyFill="1" applyBorder="1" applyAlignment="1" applyProtection="1">
      <alignment horizontal="right" vertical="top"/>
      <protection/>
    </xf>
    <xf numFmtId="1" fontId="3" fillId="0" borderId="1" xfId="22" applyNumberFormat="1" applyFont="1" applyFill="1" applyBorder="1" applyAlignment="1">
      <alignment horizontal="center" vertical="top" wrapText="1"/>
      <protection/>
    </xf>
    <xf numFmtId="0" fontId="12" fillId="0" borderId="1" xfId="0" applyFont="1" applyBorder="1" applyAlignment="1">
      <alignment horizontal="center"/>
    </xf>
    <xf numFmtId="3" fontId="3" fillId="6" borderId="1" xfId="0" applyNumberFormat="1" applyFont="1" applyFill="1" applyBorder="1" applyAlignment="1" applyProtection="1">
      <alignment horizontal="left" vertical="top"/>
      <protection/>
    </xf>
    <xf numFmtId="3" fontId="4" fillId="6" borderId="1" xfId="0" applyNumberFormat="1" applyFont="1" applyFill="1" applyBorder="1" applyAlignment="1" applyProtection="1">
      <alignment horizontal="right" vertical="top"/>
      <protection/>
    </xf>
    <xf numFmtId="1" fontId="8" fillId="0" borderId="1" xfId="22" applyNumberFormat="1" applyFont="1" applyFill="1" applyBorder="1" applyAlignment="1">
      <alignment horizontal="center" vertical="top" wrapText="1"/>
      <protection/>
    </xf>
    <xf numFmtId="3" fontId="9" fillId="6" borderId="1" xfId="0" applyNumberFormat="1" applyFont="1" applyFill="1" applyBorder="1" applyAlignment="1" applyProtection="1">
      <alignment horizontal="right" vertical="top"/>
      <protection/>
    </xf>
    <xf numFmtId="3" fontId="3" fillId="6" borderId="1" xfId="0" applyNumberFormat="1" applyFont="1" applyFill="1" applyBorder="1" applyAlignment="1" applyProtection="1">
      <alignment horizontal="left" vertical="top" wrapText="1"/>
      <protection/>
    </xf>
    <xf numFmtId="3" fontId="10" fillId="6" borderId="1" xfId="0" applyNumberFormat="1" applyFont="1" applyFill="1" applyBorder="1" applyAlignment="1" applyProtection="1">
      <alignment horizontal="left" vertical="top"/>
      <protection/>
    </xf>
    <xf numFmtId="1" fontId="3" fillId="2" borderId="1" xfId="22" applyNumberFormat="1" applyFont="1" applyFill="1" applyBorder="1" applyAlignment="1">
      <alignment horizontal="center" vertical="top"/>
      <protection/>
    </xf>
    <xf numFmtId="3" fontId="10" fillId="2" borderId="1" xfId="0" applyNumberFormat="1" applyFont="1" applyFill="1" applyBorder="1" applyAlignment="1" applyProtection="1">
      <alignment horizontal="left" vertical="top"/>
      <protection/>
    </xf>
    <xf numFmtId="1" fontId="3" fillId="5" borderId="1" xfId="22" applyNumberFormat="1" applyFont="1" applyFill="1" applyBorder="1" applyAlignment="1">
      <alignment horizontal="center" vertical="top"/>
      <protection/>
    </xf>
    <xf numFmtId="1" fontId="3" fillId="0" borderId="1" xfId="22" applyNumberFormat="1" applyFont="1" applyBorder="1" applyAlignment="1">
      <alignment horizontal="center" vertical="top"/>
      <protection/>
    </xf>
    <xf numFmtId="3" fontId="8" fillId="6" borderId="1" xfId="0" applyNumberFormat="1" applyFont="1" applyFill="1" applyBorder="1" applyAlignment="1" applyProtection="1">
      <alignment horizontal="left" vertical="top"/>
      <protection/>
    </xf>
    <xf numFmtId="3" fontId="13" fillId="6" borderId="1" xfId="0" applyNumberFormat="1" applyFont="1" applyFill="1" applyBorder="1" applyAlignment="1" applyProtection="1">
      <alignment horizontal="right" vertical="top"/>
      <protection/>
    </xf>
    <xf numFmtId="1" fontId="3" fillId="5" borderId="1" xfId="22" applyNumberFormat="1" applyFont="1" applyFill="1" applyBorder="1" applyAlignment="1">
      <alignment horizontal="center" vertical="top" wrapText="1"/>
      <protection/>
    </xf>
    <xf numFmtId="3" fontId="10" fillId="5" borderId="1" xfId="0" applyNumberFormat="1" applyFont="1" applyFill="1" applyBorder="1" applyAlignment="1" applyProtection="1">
      <alignment horizontal="left" vertical="top"/>
      <protection/>
    </xf>
    <xf numFmtId="1" fontId="14" fillId="2" borderId="1" xfId="22" applyNumberFormat="1" applyFont="1" applyFill="1" applyBorder="1" applyAlignment="1">
      <alignment horizontal="center" vertical="top"/>
      <protection/>
    </xf>
    <xf numFmtId="3" fontId="10" fillId="2" borderId="1" xfId="0" applyNumberFormat="1" applyFont="1" applyFill="1" applyBorder="1" applyAlignment="1" applyProtection="1">
      <alignment horizontal="left" vertical="top" wrapText="1"/>
      <protection/>
    </xf>
    <xf numFmtId="1" fontId="14" fillId="5" borderId="1" xfId="22" applyNumberFormat="1" applyFont="1" applyFill="1" applyBorder="1" applyAlignment="1">
      <alignment horizontal="center" vertical="top"/>
      <protection/>
    </xf>
    <xf numFmtId="3" fontId="3" fillId="5" borderId="1" xfId="0" applyNumberFormat="1" applyFont="1" applyFill="1" applyBorder="1" applyAlignment="1" applyProtection="1">
      <alignment horizontal="left" vertical="top" wrapText="1"/>
      <protection/>
    </xf>
    <xf numFmtId="1" fontId="14" fillId="0" borderId="1" xfId="22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8" fillId="0" borderId="0" xfId="22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21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left"/>
    </xf>
    <xf numFmtId="0" fontId="8" fillId="0" borderId="0" xfId="22" applyFont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/>
    </xf>
    <xf numFmtId="1" fontId="8" fillId="0" borderId="0" xfId="22" applyNumberFormat="1" applyFont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5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0" fontId="10" fillId="5" borderId="0" xfId="0" applyFont="1" applyFill="1" applyAlignment="1">
      <alignment horizontal="center"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top" wrapText="1"/>
      <protection locked="0"/>
    </xf>
    <xf numFmtId="3" fontId="3" fillId="3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3" fontId="8" fillId="3" borderId="2" xfId="0" applyNumberFormat="1" applyFont="1" applyFill="1" applyBorder="1" applyAlignment="1" applyProtection="1">
      <alignment horizontal="right" wrapText="1"/>
      <protection locked="0"/>
    </xf>
    <xf numFmtId="3" fontId="8" fillId="3" borderId="1" xfId="0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 applyProtection="1">
      <alignment wrapText="1"/>
      <protection/>
    </xf>
    <xf numFmtId="3" fontId="3" fillId="2" borderId="1" xfId="0" applyNumberFormat="1" applyFont="1" applyFill="1" applyBorder="1" applyAlignment="1" applyProtection="1">
      <alignment horizontal="right" vertical="top"/>
      <protection/>
    </xf>
    <xf numFmtId="1" fontId="3" fillId="0" borderId="1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 applyProtection="1">
      <alignment horizontal="right" vertical="top"/>
      <protection/>
    </xf>
    <xf numFmtId="3" fontId="3" fillId="6" borderId="1" xfId="0" applyNumberFormat="1" applyFont="1" applyFill="1" applyBorder="1" applyAlignment="1" applyProtection="1">
      <alignment horizontal="right" vertical="top"/>
      <protection/>
    </xf>
    <xf numFmtId="0" fontId="3" fillId="0" borderId="1" xfId="22" applyFont="1" applyFill="1" applyBorder="1" applyAlignment="1">
      <alignment horizontal="left" vertical="top" wrapText="1"/>
      <protection/>
    </xf>
    <xf numFmtId="3" fontId="3" fillId="6" borderId="6" xfId="0" applyNumberFormat="1" applyFont="1" applyFill="1" applyBorder="1" applyAlignment="1" applyProtection="1">
      <alignment horizontal="right" vertical="top"/>
      <protection/>
    </xf>
    <xf numFmtId="0" fontId="8" fillId="0" borderId="1" xfId="21" applyFont="1" applyFill="1" applyBorder="1" applyAlignment="1">
      <alignment horizontal="left" vertical="top" wrapText="1"/>
      <protection/>
    </xf>
    <xf numFmtId="0" fontId="8" fillId="0" borderId="1" xfId="22" applyFont="1" applyFill="1" applyBorder="1" applyAlignment="1">
      <alignment horizontal="left" vertical="top" wrapText="1"/>
      <protection/>
    </xf>
    <xf numFmtId="3" fontId="8" fillId="3" borderId="2" xfId="0" applyNumberFormat="1" applyFont="1" applyFill="1" applyBorder="1" applyAlignment="1" applyProtection="1">
      <alignment horizontal="right" vertical="top"/>
      <protection locked="0"/>
    </xf>
    <xf numFmtId="3" fontId="8" fillId="3" borderId="1" xfId="0" applyNumberFormat="1" applyFont="1" applyFill="1" applyBorder="1" applyAlignment="1" applyProtection="1">
      <alignment horizontal="right" vertical="top"/>
      <protection locked="0"/>
    </xf>
    <xf numFmtId="1" fontId="8" fillId="0" borderId="1" xfId="22" applyNumberFormat="1" applyFont="1" applyBorder="1" applyAlignment="1">
      <alignment horizontal="center" vertical="top"/>
      <protection/>
    </xf>
    <xf numFmtId="1" fontId="8" fillId="0" borderId="1" xfId="22" applyNumberFormat="1" applyFont="1" applyFill="1" applyBorder="1" applyAlignment="1">
      <alignment horizontal="center" vertical="top"/>
      <protection/>
    </xf>
    <xf numFmtId="0" fontId="8" fillId="0" borderId="1" xfId="22" applyFont="1" applyBorder="1" applyAlignment="1">
      <alignment horizontal="left" vertical="top" wrapText="1"/>
      <protection/>
    </xf>
    <xf numFmtId="0" fontId="3" fillId="0" borderId="1" xfId="22" applyFont="1" applyBorder="1" applyAlignment="1">
      <alignment horizontal="left" vertical="top" wrapText="1"/>
      <protection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1" fontId="19" fillId="0" borderId="1" xfId="22" applyNumberFormat="1" applyFont="1" applyFill="1" applyBorder="1" applyAlignment="1">
      <alignment horizontal="center" vertical="top"/>
      <protection/>
    </xf>
    <xf numFmtId="1" fontId="8" fillId="0" borderId="4" xfId="22" applyNumberFormat="1" applyFont="1" applyFill="1" applyBorder="1" applyAlignment="1">
      <alignment horizontal="center" vertical="top" wrapText="1"/>
      <protection/>
    </xf>
    <xf numFmtId="0" fontId="8" fillId="0" borderId="4" xfId="21" applyFont="1" applyFill="1" applyBorder="1" applyAlignment="1">
      <alignment horizontal="left" vertical="top" wrapText="1"/>
      <protection/>
    </xf>
    <xf numFmtId="3" fontId="10" fillId="6" borderId="1" xfId="0" applyNumberFormat="1" applyFont="1" applyFill="1" applyBorder="1" applyAlignment="1" applyProtection="1">
      <alignment horizontal="left" vertical="top" wrapText="1"/>
      <protection/>
    </xf>
    <xf numFmtId="0" fontId="20" fillId="5" borderId="1" xfId="0" applyFont="1" applyFill="1" applyBorder="1" applyAlignment="1">
      <alignment/>
    </xf>
    <xf numFmtId="1" fontId="8" fillId="0" borderId="2" xfId="22" applyNumberFormat="1" applyFont="1" applyFill="1" applyBorder="1" applyAlignment="1">
      <alignment horizontal="center" vertical="top" wrapText="1"/>
      <protection/>
    </xf>
    <xf numFmtId="0" fontId="21" fillId="0" borderId="1" xfId="21" applyFont="1" applyFill="1" applyBorder="1" applyAlignment="1">
      <alignment horizontal="center" vertical="top" wrapText="1"/>
      <protection/>
    </xf>
    <xf numFmtId="3" fontId="22" fillId="0" borderId="1" xfId="0" applyNumberFormat="1" applyFont="1" applyBorder="1" applyAlignment="1">
      <alignment/>
    </xf>
    <xf numFmtId="0" fontId="21" fillId="0" borderId="0" xfId="21" applyFont="1" applyFill="1" applyBorder="1" applyAlignment="1">
      <alignment horizontal="center" vertical="top" wrapText="1"/>
      <protection/>
    </xf>
    <xf numFmtId="0" fontId="21" fillId="0" borderId="1" xfId="21" applyFont="1" applyFill="1" applyBorder="1" applyAlignment="1">
      <alignment horizontal="left" vertical="top" wrapText="1"/>
      <protection/>
    </xf>
    <xf numFmtId="0" fontId="2" fillId="0" borderId="7" xfId="0" applyFont="1" applyBorder="1" applyAlignment="1">
      <alignment/>
    </xf>
    <xf numFmtId="3" fontId="3" fillId="3" borderId="2" xfId="0" applyNumberFormat="1" applyFont="1" applyFill="1" applyBorder="1" applyAlignment="1" applyProtection="1">
      <alignment horizontal="right" wrapText="1"/>
      <protection locked="0"/>
    </xf>
    <xf numFmtId="0" fontId="3" fillId="0" borderId="1" xfId="21" applyFont="1" applyFill="1" applyBorder="1" applyAlignment="1">
      <alignment horizontal="left" vertical="top" wrapText="1"/>
      <protection/>
    </xf>
    <xf numFmtId="1" fontId="19" fillId="0" borderId="4" xfId="22" applyNumberFormat="1" applyFont="1" applyFill="1" applyBorder="1" applyAlignment="1">
      <alignment horizontal="center" vertical="top"/>
      <protection/>
    </xf>
    <xf numFmtId="0" fontId="8" fillId="0" borderId="4" xfId="22" applyFont="1" applyFill="1" applyBorder="1" applyAlignment="1">
      <alignment horizontal="left" vertical="top" wrapText="1"/>
      <protection/>
    </xf>
    <xf numFmtId="1" fontId="14" fillId="0" borderId="4" xfId="22" applyNumberFormat="1" applyFont="1" applyFill="1" applyBorder="1" applyAlignment="1">
      <alignment horizontal="center" vertical="top"/>
      <protection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>
      <alignment vertical="center" wrapText="1"/>
    </xf>
    <xf numFmtId="3" fontId="3" fillId="0" borderId="2" xfId="0" applyNumberFormat="1" applyFont="1" applyBorder="1" applyAlignment="1" applyProtection="1">
      <alignment wrapText="1"/>
      <protection/>
    </xf>
    <xf numFmtId="3" fontId="3" fillId="2" borderId="2" xfId="0" applyNumberFormat="1" applyFont="1" applyFill="1" applyBorder="1" applyAlignment="1" applyProtection="1">
      <alignment horizontal="right" vertical="top"/>
      <protection/>
    </xf>
    <xf numFmtId="3" fontId="3" fillId="3" borderId="2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0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4" fontId="17" fillId="0" borderId="1" xfId="0" applyNumberFormat="1" applyFont="1" applyBorder="1" applyAlignment="1">
      <alignment/>
    </xf>
    <xf numFmtId="4" fontId="23" fillId="0" borderId="1" xfId="0" applyNumberFormat="1" applyFont="1" applyBorder="1" applyAlignment="1">
      <alignment/>
    </xf>
    <xf numFmtId="0" fontId="24" fillId="0" borderId="1" xfId="0" applyFont="1" applyBorder="1" applyAlignment="1">
      <alignment horizontal="center"/>
    </xf>
    <xf numFmtId="4" fontId="24" fillId="0" borderId="1" xfId="0" applyNumberFormat="1" applyFont="1" applyBorder="1" applyAlignment="1">
      <alignment/>
    </xf>
    <xf numFmtId="4" fontId="25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4" fontId="25" fillId="0" borderId="1" xfId="0" applyNumberFormat="1" applyFont="1" applyBorder="1" applyAlignment="1">
      <alignment/>
    </xf>
    <xf numFmtId="4" fontId="25" fillId="0" borderId="1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left" wrapText="1"/>
    </xf>
    <xf numFmtId="1" fontId="17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3" fontId="3" fillId="6" borderId="4" xfId="0" applyNumberFormat="1" applyFont="1" applyFill="1" applyBorder="1" applyAlignment="1" applyProtection="1">
      <alignment horizontal="left" vertical="top"/>
      <protection/>
    </xf>
    <xf numFmtId="3" fontId="8" fillId="4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 applyProtection="1">
      <alignment horizontal="center" wrapText="1"/>
      <protection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textRotation="38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0" borderId="14" xfId="0" applyFont="1" applyBorder="1" applyAlignment="1" applyProtection="1">
      <alignment horizontal="center" vertical="center" textRotation="38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ZVRSUVANJE 31 01 0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A@BA%20NA%20HARTII%20OD%20VREDNOS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DA@BA%20NA%20HARTII%20OD%20VREDNOS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ODA@BA%20NA%20HARTII%20OD%20VREDNOS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RODA@BA%20NA%20HARTII%20OD%20VREDNOS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workbookViewId="0" topLeftCell="A1">
      <selection activeCell="A1" sqref="A1:IV16384"/>
    </sheetView>
  </sheetViews>
  <sheetFormatPr defaultColWidth="9.140625" defaultRowHeight="12.75"/>
  <cols>
    <col min="1" max="1" width="13.57421875" style="0" customWidth="1"/>
    <col min="2" max="2" width="10.7109375" style="0" customWidth="1"/>
    <col min="3" max="3" width="51.140625" style="0" customWidth="1"/>
    <col min="4" max="5" width="19.140625" style="0" customWidth="1"/>
  </cols>
  <sheetData>
    <row r="1" spans="1:5" ht="12.75" customHeight="1">
      <c r="A1" s="190" t="s">
        <v>351</v>
      </c>
      <c r="B1" s="191"/>
      <c r="C1" s="191"/>
      <c r="D1" s="191"/>
      <c r="E1" s="192"/>
    </row>
    <row r="2" spans="1:5" ht="39.75" customHeight="1">
      <c r="A2" s="1"/>
      <c r="B2" s="1"/>
      <c r="C2" s="1"/>
      <c r="D2" s="1"/>
      <c r="E2" s="1"/>
    </row>
    <row r="3" spans="1:5" ht="15" customHeight="1">
      <c r="A3" s="193" t="s">
        <v>0</v>
      </c>
      <c r="B3" s="193"/>
      <c r="C3" s="193"/>
      <c r="D3" s="2">
        <f>D8+D11+D16+D17+D19</f>
        <v>41939820</v>
      </c>
      <c r="E3" s="2">
        <f>E8+E11+E15+E17+E19</f>
        <v>44144000</v>
      </c>
    </row>
    <row r="4" spans="1:5" ht="19.5" customHeight="1">
      <c r="A4" s="194" t="s">
        <v>1</v>
      </c>
      <c r="B4" s="194" t="s">
        <v>2</v>
      </c>
      <c r="C4" s="195" t="s">
        <v>3</v>
      </c>
      <c r="D4" s="186" t="s">
        <v>350</v>
      </c>
      <c r="E4" s="186" t="s">
        <v>67</v>
      </c>
    </row>
    <row r="5" spans="1:5" ht="19.5" customHeight="1">
      <c r="A5" s="194"/>
      <c r="B5" s="194"/>
      <c r="C5" s="195"/>
      <c r="D5" s="186"/>
      <c r="E5" s="186"/>
    </row>
    <row r="6" spans="1:5" ht="19.5" customHeight="1">
      <c r="A6" s="194"/>
      <c r="B6" s="194"/>
      <c r="C6" s="195"/>
      <c r="D6" s="186"/>
      <c r="E6" s="186"/>
    </row>
    <row r="7" spans="1:5" ht="12.75">
      <c r="A7" s="194"/>
      <c r="B7" s="194"/>
      <c r="C7" s="195"/>
      <c r="D7" s="1"/>
      <c r="E7" s="1"/>
    </row>
    <row r="8" spans="1:5" ht="14.25">
      <c r="A8" s="3">
        <v>71</v>
      </c>
      <c r="B8" s="3"/>
      <c r="C8" s="4" t="s">
        <v>4</v>
      </c>
      <c r="D8" s="5">
        <f>D9+D10</f>
        <v>26719190</v>
      </c>
      <c r="E8" s="5">
        <f>E9+E10</f>
        <v>24787000</v>
      </c>
    </row>
    <row r="9" spans="1:5" ht="14.25">
      <c r="A9" s="3">
        <v>71</v>
      </c>
      <c r="B9" s="3">
        <v>712</v>
      </c>
      <c r="C9" s="6" t="s">
        <v>346</v>
      </c>
      <c r="D9" s="7">
        <v>25984460</v>
      </c>
      <c r="E9" s="7">
        <v>24037000</v>
      </c>
    </row>
    <row r="10" spans="1:5" ht="14.25">
      <c r="A10" s="3">
        <v>71</v>
      </c>
      <c r="B10" s="3">
        <v>714</v>
      </c>
      <c r="C10" s="6" t="s">
        <v>6</v>
      </c>
      <c r="D10" s="7">
        <v>734730</v>
      </c>
      <c r="E10" s="7">
        <v>750000</v>
      </c>
    </row>
    <row r="11" spans="1:5" ht="14.25">
      <c r="A11" s="8">
        <v>72</v>
      </c>
      <c r="B11" s="8"/>
      <c r="C11" s="10" t="s">
        <v>8</v>
      </c>
      <c r="D11" s="5">
        <f>D12+D13+D14</f>
        <v>230000</v>
      </c>
      <c r="E11" s="5">
        <f>E12+E13+E14</f>
        <v>230120</v>
      </c>
    </row>
    <row r="12" spans="1:5" ht="14.25">
      <c r="A12" s="8">
        <v>72</v>
      </c>
      <c r="B12" s="8">
        <v>721</v>
      </c>
      <c r="C12" s="9" t="s">
        <v>347</v>
      </c>
      <c r="D12" s="7">
        <v>500</v>
      </c>
      <c r="E12" s="7">
        <v>100</v>
      </c>
    </row>
    <row r="13" spans="1:5" ht="19.5" customHeight="1">
      <c r="A13" s="8">
        <v>72</v>
      </c>
      <c r="B13" s="8">
        <v>723</v>
      </c>
      <c r="C13" s="11" t="s">
        <v>287</v>
      </c>
      <c r="D13" s="7">
        <v>22000</v>
      </c>
      <c r="E13" s="7">
        <v>16620</v>
      </c>
    </row>
    <row r="14" spans="1:5" ht="14.25">
      <c r="A14" s="8">
        <v>72</v>
      </c>
      <c r="B14" s="8">
        <v>725</v>
      </c>
      <c r="C14" s="11" t="s">
        <v>11</v>
      </c>
      <c r="D14" s="7">
        <v>207500</v>
      </c>
      <c r="E14" s="7">
        <v>213400</v>
      </c>
    </row>
    <row r="15" spans="1:5" ht="14.25">
      <c r="A15" s="8">
        <v>73</v>
      </c>
      <c r="B15" s="8"/>
      <c r="C15" s="12" t="s">
        <v>348</v>
      </c>
      <c r="D15" s="7">
        <f>D16</f>
        <v>3330</v>
      </c>
      <c r="E15" s="5">
        <f>E16</f>
        <v>2000</v>
      </c>
    </row>
    <row r="16" spans="1:5" ht="14.25">
      <c r="A16" s="8"/>
      <c r="B16" s="8">
        <v>734</v>
      </c>
      <c r="C16" s="11" t="s">
        <v>292</v>
      </c>
      <c r="D16" s="7">
        <v>3330</v>
      </c>
      <c r="E16" s="7">
        <v>2000</v>
      </c>
    </row>
    <row r="17" spans="1:5" ht="14.25">
      <c r="A17" s="8">
        <v>74</v>
      </c>
      <c r="B17" s="8"/>
      <c r="C17" s="12" t="s">
        <v>12</v>
      </c>
      <c r="D17" s="5">
        <f>D18</f>
        <v>14937130</v>
      </c>
      <c r="E17" s="5">
        <f>E18</f>
        <v>19064880</v>
      </c>
    </row>
    <row r="18" spans="1:5" ht="14.25">
      <c r="A18" s="8">
        <v>74</v>
      </c>
      <c r="B18" s="8">
        <v>741</v>
      </c>
      <c r="C18" s="11" t="s">
        <v>13</v>
      </c>
      <c r="D18" s="7">
        <v>14937130</v>
      </c>
      <c r="E18" s="7">
        <v>19064880</v>
      </c>
    </row>
    <row r="19" spans="1:5" ht="14.25">
      <c r="A19" s="3">
        <v>77</v>
      </c>
      <c r="B19" s="3"/>
      <c r="C19" s="12" t="s">
        <v>14</v>
      </c>
      <c r="D19" s="5">
        <f>D20</f>
        <v>50170</v>
      </c>
      <c r="E19" s="5">
        <f>E20</f>
        <v>60000</v>
      </c>
    </row>
    <row r="20" spans="1:5" ht="14.25">
      <c r="A20" s="3">
        <v>77</v>
      </c>
      <c r="B20" s="3">
        <v>771</v>
      </c>
      <c r="C20" s="13" t="s">
        <v>15</v>
      </c>
      <c r="D20" s="7">
        <v>50170</v>
      </c>
      <c r="E20" s="7">
        <v>60000</v>
      </c>
    </row>
    <row r="21" spans="1:5" ht="14.25">
      <c r="A21" s="14"/>
      <c r="B21" s="14"/>
      <c r="C21" s="14"/>
      <c r="D21" s="1"/>
      <c r="E21" s="1"/>
    </row>
    <row r="22" spans="1:5" ht="14.25">
      <c r="A22" s="187" t="s">
        <v>16</v>
      </c>
      <c r="B22" s="187"/>
      <c r="C22" s="187"/>
      <c r="D22" s="2">
        <f>D23+D28+D36+D39+D42</f>
        <v>41939820</v>
      </c>
      <c r="E22" s="2">
        <f>E23+E28+E36+E39+E42</f>
        <v>44144000</v>
      </c>
    </row>
    <row r="23" spans="1:5" ht="25.5">
      <c r="A23" s="15">
        <v>40</v>
      </c>
      <c r="B23" s="15"/>
      <c r="C23" s="16" t="s">
        <v>17</v>
      </c>
      <c r="D23" s="7">
        <f>D24+D25+D26</f>
        <v>288000</v>
      </c>
      <c r="E23" s="7">
        <f>E24+E25+E26+E27</f>
        <v>295000</v>
      </c>
    </row>
    <row r="24" spans="1:5" ht="14.25">
      <c r="A24" s="17"/>
      <c r="B24" s="17">
        <v>401</v>
      </c>
      <c r="C24" s="18" t="s">
        <v>18</v>
      </c>
      <c r="D24" s="7">
        <f aca="true" t="shared" si="0" ref="D24:E26">D52</f>
        <v>208500</v>
      </c>
      <c r="E24" s="7">
        <f t="shared" si="0"/>
        <v>220230</v>
      </c>
    </row>
    <row r="25" spans="1:5" ht="28.5">
      <c r="A25" s="17"/>
      <c r="B25" s="17">
        <v>402</v>
      </c>
      <c r="C25" s="18" t="s">
        <v>19</v>
      </c>
      <c r="D25" s="7">
        <f t="shared" si="0"/>
        <v>78910</v>
      </c>
      <c r="E25" s="7">
        <f t="shared" si="0"/>
        <v>73270</v>
      </c>
    </row>
    <row r="26" spans="1:5" ht="14.25">
      <c r="A26" s="17"/>
      <c r="B26" s="17">
        <v>403</v>
      </c>
      <c r="C26" s="18" t="s">
        <v>20</v>
      </c>
      <c r="D26" s="7">
        <f t="shared" si="0"/>
        <v>590</v>
      </c>
      <c r="E26" s="7">
        <f t="shared" si="0"/>
        <v>0</v>
      </c>
    </row>
    <row r="27" spans="1:5" ht="14.25">
      <c r="A27" s="17"/>
      <c r="B27" s="17">
        <v>404</v>
      </c>
      <c r="C27" s="18" t="s">
        <v>297</v>
      </c>
      <c r="D27" s="7"/>
      <c r="E27" s="7">
        <f>E55</f>
        <v>1500</v>
      </c>
    </row>
    <row r="28" spans="1:5" ht="14.25">
      <c r="A28" s="15">
        <v>42</v>
      </c>
      <c r="B28" s="15"/>
      <c r="C28" s="14" t="s">
        <v>21</v>
      </c>
      <c r="D28" s="7">
        <f>D29+D30+D31+D32+D33+D34</f>
        <v>305000</v>
      </c>
      <c r="E28" s="7">
        <f>E29+E30+E31+E32+E33+E34+E35</f>
        <v>292000</v>
      </c>
    </row>
    <row r="29" spans="1:5" ht="14.25">
      <c r="A29" s="17"/>
      <c r="B29" s="17">
        <v>420</v>
      </c>
      <c r="C29" s="18" t="s">
        <v>22</v>
      </c>
      <c r="D29" s="7">
        <f>D57</f>
        <v>4000</v>
      </c>
      <c r="E29" s="7">
        <f>E57</f>
        <v>4000</v>
      </c>
    </row>
    <row r="30" spans="1:5" ht="28.5">
      <c r="A30" s="17"/>
      <c r="B30" s="17">
        <v>421</v>
      </c>
      <c r="C30" s="18" t="s">
        <v>23</v>
      </c>
      <c r="D30" s="7">
        <f aca="true" t="shared" si="1" ref="D30:E34">D58+D88</f>
        <v>144360</v>
      </c>
      <c r="E30" s="7">
        <f t="shared" si="1"/>
        <v>132000</v>
      </c>
    </row>
    <row r="31" spans="1:5" ht="28.5">
      <c r="A31" s="17"/>
      <c r="B31" s="17">
        <v>423</v>
      </c>
      <c r="C31" s="18" t="s">
        <v>24</v>
      </c>
      <c r="D31" s="7">
        <f t="shared" si="1"/>
        <v>18540</v>
      </c>
      <c r="E31" s="7">
        <f t="shared" si="1"/>
        <v>17000</v>
      </c>
    </row>
    <row r="32" spans="1:5" ht="14.25">
      <c r="A32" s="17"/>
      <c r="B32" s="17">
        <v>424</v>
      </c>
      <c r="C32" s="18" t="s">
        <v>25</v>
      </c>
      <c r="D32" s="7">
        <f t="shared" si="1"/>
        <v>37500</v>
      </c>
      <c r="E32" s="7">
        <f t="shared" si="1"/>
        <v>38000</v>
      </c>
    </row>
    <row r="33" spans="1:5" ht="14.25">
      <c r="A33" s="17"/>
      <c r="B33" s="17">
        <v>425</v>
      </c>
      <c r="C33" s="18" t="s">
        <v>26</v>
      </c>
      <c r="D33" s="7">
        <f t="shared" si="1"/>
        <v>79500</v>
      </c>
      <c r="E33" s="7">
        <f t="shared" si="1"/>
        <v>35000</v>
      </c>
    </row>
    <row r="34" spans="1:5" ht="14.25">
      <c r="A34" s="17"/>
      <c r="B34" s="17">
        <v>426</v>
      </c>
      <c r="C34" s="18" t="s">
        <v>27</v>
      </c>
      <c r="D34" s="7">
        <f t="shared" si="1"/>
        <v>21100</v>
      </c>
      <c r="E34" s="7">
        <f t="shared" si="1"/>
        <v>30000</v>
      </c>
    </row>
    <row r="35" spans="1:5" ht="14.25">
      <c r="A35" s="17"/>
      <c r="B35" s="17">
        <v>427</v>
      </c>
      <c r="C35" s="18" t="s">
        <v>312</v>
      </c>
      <c r="D35" s="7"/>
      <c r="E35" s="7">
        <f>E63</f>
        <v>36000</v>
      </c>
    </row>
    <row r="36" spans="1:5" ht="14.25">
      <c r="A36" s="15">
        <v>46</v>
      </c>
      <c r="B36" s="15"/>
      <c r="C36" s="14" t="s">
        <v>28</v>
      </c>
      <c r="D36" s="7">
        <f>D37+D38</f>
        <v>11000</v>
      </c>
      <c r="E36" s="7">
        <f>E37+E38</f>
        <v>14000</v>
      </c>
    </row>
    <row r="37" spans="1:5" ht="14.25">
      <c r="A37" s="17"/>
      <c r="B37" s="17">
        <v>463</v>
      </c>
      <c r="C37" s="18" t="s">
        <v>29</v>
      </c>
      <c r="D37" s="7">
        <f>D83</f>
        <v>5000</v>
      </c>
      <c r="E37" s="7">
        <f>E83</f>
        <v>6000</v>
      </c>
    </row>
    <row r="38" spans="1:5" ht="14.25">
      <c r="A38" s="17"/>
      <c r="B38" s="17">
        <v>464</v>
      </c>
      <c r="C38" s="18" t="s">
        <v>30</v>
      </c>
      <c r="D38" s="7">
        <f>D65</f>
        <v>6000</v>
      </c>
      <c r="E38" s="7">
        <f>E65</f>
        <v>8000</v>
      </c>
    </row>
    <row r="39" spans="1:5" ht="14.25">
      <c r="A39" s="15">
        <v>47</v>
      </c>
      <c r="B39" s="15"/>
      <c r="C39" s="14" t="s">
        <v>31</v>
      </c>
      <c r="D39" s="7">
        <f>D40</f>
        <v>41290820</v>
      </c>
      <c r="E39" s="7">
        <f>E40</f>
        <v>43473000</v>
      </c>
    </row>
    <row r="40" spans="1:5" ht="14.25">
      <c r="A40" s="17"/>
      <c r="B40" s="17">
        <v>472</v>
      </c>
      <c r="C40" s="18" t="s">
        <v>32</v>
      </c>
      <c r="D40" s="7">
        <f>D74+D76+D78</f>
        <v>41290820</v>
      </c>
      <c r="E40" s="7">
        <f>E74+E76+E78</f>
        <v>43473000</v>
      </c>
    </row>
    <row r="41" spans="1:5" ht="14.25">
      <c r="A41" s="15"/>
      <c r="B41" s="15"/>
      <c r="C41" s="14"/>
      <c r="D41" s="7"/>
      <c r="E41" s="7"/>
    </row>
    <row r="42" spans="1:5" ht="14.25">
      <c r="A42" s="15">
        <v>48</v>
      </c>
      <c r="B42" s="15"/>
      <c r="C42" s="14" t="s">
        <v>33</v>
      </c>
      <c r="D42" s="7">
        <f>D44+D43</f>
        <v>45000</v>
      </c>
      <c r="E42" s="7">
        <f>E44+E43</f>
        <v>70000</v>
      </c>
    </row>
    <row r="43" spans="1:5" ht="14.25">
      <c r="A43" s="15"/>
      <c r="B43" s="17">
        <v>480</v>
      </c>
      <c r="C43" s="18" t="s">
        <v>353</v>
      </c>
      <c r="D43" s="7">
        <v>30000</v>
      </c>
      <c r="E43" s="7">
        <v>30000</v>
      </c>
    </row>
    <row r="44" spans="1:5" ht="14.25">
      <c r="A44" s="17">
        <v>481</v>
      </c>
      <c r="B44" s="17">
        <v>481</v>
      </c>
      <c r="C44" s="18" t="s">
        <v>34</v>
      </c>
      <c r="D44" s="7">
        <v>15000</v>
      </c>
      <c r="E44" s="7">
        <v>40000</v>
      </c>
    </row>
    <row r="45" spans="1:5" ht="14.25">
      <c r="A45" s="17">
        <v>483</v>
      </c>
      <c r="B45" s="17">
        <v>483</v>
      </c>
      <c r="C45" s="18" t="s">
        <v>317</v>
      </c>
      <c r="D45" s="7"/>
      <c r="E45" s="7"/>
    </row>
    <row r="46" spans="1:5" ht="14.25">
      <c r="A46" s="17"/>
      <c r="B46" s="17">
        <v>486</v>
      </c>
      <c r="C46" s="18" t="s">
        <v>318</v>
      </c>
      <c r="D46" s="7"/>
      <c r="E46" s="7"/>
    </row>
    <row r="47" spans="1:5" ht="19.5" customHeight="1">
      <c r="A47" s="188"/>
      <c r="B47" s="188"/>
      <c r="C47" s="189"/>
      <c r="D47" s="1"/>
      <c r="E47" s="1"/>
    </row>
    <row r="48" spans="1:5" ht="15">
      <c r="A48" s="184" t="s">
        <v>37</v>
      </c>
      <c r="B48" s="184"/>
      <c r="C48" s="185"/>
      <c r="D48" s="19">
        <f>D49+D71+D81+D85</f>
        <v>41939820</v>
      </c>
      <c r="E48" s="19">
        <f>E49+E71+E81+E85</f>
        <v>44144000</v>
      </c>
    </row>
    <row r="49" spans="1:5" ht="14.25">
      <c r="A49" s="20">
        <v>1</v>
      </c>
      <c r="B49" s="20"/>
      <c r="C49" s="21" t="s">
        <v>38</v>
      </c>
      <c r="D49" s="22">
        <f>D50</f>
        <v>625360</v>
      </c>
      <c r="E49" s="22">
        <f>E50</f>
        <v>633950</v>
      </c>
    </row>
    <row r="50" spans="1:5" ht="14.25">
      <c r="A50" s="23">
        <v>10</v>
      </c>
      <c r="B50" s="23"/>
      <c r="C50" s="24" t="s">
        <v>39</v>
      </c>
      <c r="D50" s="25">
        <f>D51+D56+D64+D66</f>
        <v>625360</v>
      </c>
      <c r="E50" s="25">
        <f>E51+E56+E64+E66</f>
        <v>633950</v>
      </c>
    </row>
    <row r="51" spans="1:5" ht="28.5">
      <c r="A51" s="26">
        <v>40</v>
      </c>
      <c r="B51" s="26"/>
      <c r="C51" s="32" t="s">
        <v>40</v>
      </c>
      <c r="D51" s="29">
        <f>D52+D53+D54+D55</f>
        <v>288000</v>
      </c>
      <c r="E51" s="29">
        <f>E52+E53+E54+E55</f>
        <v>295000</v>
      </c>
    </row>
    <row r="52" spans="1:5" ht="14.25">
      <c r="A52" s="30"/>
      <c r="B52" s="30">
        <v>401</v>
      </c>
      <c r="C52" s="28" t="s">
        <v>18</v>
      </c>
      <c r="D52" s="31">
        <v>208500</v>
      </c>
      <c r="E52" s="31">
        <v>220230</v>
      </c>
    </row>
    <row r="53" spans="1:5" ht="28.5">
      <c r="A53" s="30"/>
      <c r="B53" s="30">
        <v>402</v>
      </c>
      <c r="C53" s="32" t="s">
        <v>19</v>
      </c>
      <c r="D53" s="31">
        <v>78910</v>
      </c>
      <c r="E53" s="31">
        <v>73270</v>
      </c>
    </row>
    <row r="54" spans="1:5" ht="14.25">
      <c r="A54" s="30"/>
      <c r="B54" s="30">
        <v>403</v>
      </c>
      <c r="C54" s="28" t="s">
        <v>41</v>
      </c>
      <c r="D54" s="31">
        <v>590</v>
      </c>
      <c r="E54" s="31"/>
    </row>
    <row r="55" spans="1:5" ht="14.25">
      <c r="A55" s="30"/>
      <c r="B55" s="30">
        <v>404</v>
      </c>
      <c r="C55" s="28" t="s">
        <v>297</v>
      </c>
      <c r="D55" s="31"/>
      <c r="E55" s="31">
        <v>1500</v>
      </c>
    </row>
    <row r="56" spans="1:5" ht="14.25">
      <c r="A56" s="26">
        <v>42</v>
      </c>
      <c r="B56" s="26"/>
      <c r="C56" s="28" t="s">
        <v>42</v>
      </c>
      <c r="D56" s="29">
        <f>D57+D58+D59+D60+D61+D62</f>
        <v>296360</v>
      </c>
      <c r="E56" s="29">
        <f>E57+E58+E59+E60+E61+E62+E63</f>
        <v>280950</v>
      </c>
    </row>
    <row r="57" spans="1:5" ht="14.25">
      <c r="A57" s="26"/>
      <c r="B57" s="26">
        <v>420</v>
      </c>
      <c r="C57" s="28" t="s">
        <v>43</v>
      </c>
      <c r="D57" s="31">
        <v>4000</v>
      </c>
      <c r="E57" s="31">
        <v>4000</v>
      </c>
    </row>
    <row r="58" spans="1:5" ht="28.5">
      <c r="A58" s="26"/>
      <c r="B58" s="26">
        <v>421</v>
      </c>
      <c r="C58" s="32" t="s">
        <v>44</v>
      </c>
      <c r="D58" s="31">
        <v>139860</v>
      </c>
      <c r="E58" s="31">
        <v>127000</v>
      </c>
    </row>
    <row r="59" spans="1:5" ht="28.5">
      <c r="A59" s="26"/>
      <c r="B59" s="26">
        <v>423</v>
      </c>
      <c r="C59" s="32" t="s">
        <v>45</v>
      </c>
      <c r="D59" s="31">
        <v>18500</v>
      </c>
      <c r="E59" s="31">
        <v>16950</v>
      </c>
    </row>
    <row r="60" spans="1:5" ht="14.25">
      <c r="A60" s="26"/>
      <c r="B60" s="26">
        <v>424</v>
      </c>
      <c r="C60" s="28" t="s">
        <v>25</v>
      </c>
      <c r="D60" s="31">
        <v>36000</v>
      </c>
      <c r="E60" s="31">
        <v>36000</v>
      </c>
    </row>
    <row r="61" spans="1:5" ht="14.25">
      <c r="A61" s="26"/>
      <c r="B61" s="26">
        <v>425</v>
      </c>
      <c r="C61" s="28" t="s">
        <v>26</v>
      </c>
      <c r="D61" s="31">
        <v>77000</v>
      </c>
      <c r="E61" s="31">
        <v>31500</v>
      </c>
    </row>
    <row r="62" spans="1:5" ht="14.25">
      <c r="A62" s="26"/>
      <c r="B62" s="26">
        <v>426</v>
      </c>
      <c r="C62" s="28" t="s">
        <v>27</v>
      </c>
      <c r="D62" s="31">
        <v>21000</v>
      </c>
      <c r="E62" s="31">
        <v>29500</v>
      </c>
    </row>
    <row r="63" spans="1:5" ht="14.25">
      <c r="A63" s="26"/>
      <c r="B63" s="26">
        <v>427</v>
      </c>
      <c r="C63" s="28" t="s">
        <v>312</v>
      </c>
      <c r="D63" s="31"/>
      <c r="E63" s="31">
        <v>36000</v>
      </c>
    </row>
    <row r="64" spans="1:5" ht="14.25">
      <c r="A64" s="26">
        <v>46</v>
      </c>
      <c r="B64" s="26"/>
      <c r="C64" s="33" t="s">
        <v>28</v>
      </c>
      <c r="D64" s="29">
        <f>D65</f>
        <v>6000</v>
      </c>
      <c r="E64" s="29">
        <f>E65</f>
        <v>8000</v>
      </c>
    </row>
    <row r="65" spans="1:5" ht="14.25">
      <c r="A65" s="26"/>
      <c r="B65" s="26">
        <v>464</v>
      </c>
      <c r="C65" s="28" t="s">
        <v>30</v>
      </c>
      <c r="D65" s="31">
        <v>6000</v>
      </c>
      <c r="E65" s="31">
        <v>8000</v>
      </c>
    </row>
    <row r="66" spans="1:5" ht="14.25">
      <c r="A66" s="26">
        <v>48</v>
      </c>
      <c r="B66" s="26"/>
      <c r="C66" s="33" t="s">
        <v>33</v>
      </c>
      <c r="D66" s="29">
        <f>D67+D68+D69+D70</f>
        <v>35000</v>
      </c>
      <c r="E66" s="29">
        <f>E67+E68+E69+E70</f>
        <v>50000</v>
      </c>
    </row>
    <row r="67" spans="1:5" ht="14.25">
      <c r="A67" s="26"/>
      <c r="B67" s="26">
        <v>480</v>
      </c>
      <c r="C67" s="32" t="s">
        <v>353</v>
      </c>
      <c r="D67" s="31">
        <v>30000</v>
      </c>
      <c r="E67" s="31">
        <v>30000</v>
      </c>
    </row>
    <row r="68" spans="1:5" ht="14.25">
      <c r="A68" s="26"/>
      <c r="B68" s="26">
        <v>481</v>
      </c>
      <c r="C68" s="28" t="s">
        <v>46</v>
      </c>
      <c r="D68" s="31">
        <v>5000</v>
      </c>
      <c r="E68" s="31">
        <v>20000</v>
      </c>
    </row>
    <row r="69" spans="1:5" ht="14.25">
      <c r="A69" s="26"/>
      <c r="B69" s="26">
        <v>483</v>
      </c>
      <c r="C69" s="28" t="s">
        <v>352</v>
      </c>
      <c r="D69" s="31"/>
      <c r="E69" s="31"/>
    </row>
    <row r="70" spans="1:5" ht="14.25">
      <c r="A70" s="26"/>
      <c r="B70" s="26">
        <v>486</v>
      </c>
      <c r="C70" s="181" t="s">
        <v>318</v>
      </c>
      <c r="D70" s="31"/>
      <c r="E70" s="31"/>
    </row>
    <row r="71" spans="1:5" ht="14.25">
      <c r="A71" s="34">
        <v>2</v>
      </c>
      <c r="B71" s="34"/>
      <c r="C71" s="35" t="s">
        <v>50</v>
      </c>
      <c r="D71" s="22">
        <f>D72+D75+D78</f>
        <v>41290820</v>
      </c>
      <c r="E71" s="22">
        <f>E72+E75+E78</f>
        <v>43473000</v>
      </c>
    </row>
    <row r="72" spans="1:5" ht="14.25">
      <c r="A72" s="36">
        <v>20</v>
      </c>
      <c r="B72" s="36"/>
      <c r="C72" s="24" t="s">
        <v>51</v>
      </c>
      <c r="D72" s="25">
        <f>D73</f>
        <v>40903000</v>
      </c>
      <c r="E72" s="25">
        <f>E73</f>
        <v>43139630</v>
      </c>
    </row>
    <row r="73" spans="1:5" ht="14.25">
      <c r="A73" s="37">
        <v>47</v>
      </c>
      <c r="B73" s="37"/>
      <c r="C73" s="33" t="s">
        <v>52</v>
      </c>
      <c r="D73" s="29">
        <f>D74</f>
        <v>40903000</v>
      </c>
      <c r="E73" s="29">
        <f>E74</f>
        <v>43139630</v>
      </c>
    </row>
    <row r="74" spans="1:5" ht="14.25">
      <c r="A74" s="26"/>
      <c r="B74" s="26">
        <v>472</v>
      </c>
      <c r="C74" s="38" t="s">
        <v>53</v>
      </c>
      <c r="D74" s="39">
        <v>40903000</v>
      </c>
      <c r="E74" s="29">
        <v>43139630</v>
      </c>
    </row>
    <row r="75" spans="1:5" ht="14.25">
      <c r="A75" s="40">
        <v>24</v>
      </c>
      <c r="B75" s="40"/>
      <c r="C75" s="41" t="s">
        <v>54</v>
      </c>
      <c r="D75" s="25">
        <f>D76</f>
        <v>319000</v>
      </c>
      <c r="E75" s="25">
        <f>E76</f>
        <v>245230</v>
      </c>
    </row>
    <row r="76" spans="1:5" ht="14.25">
      <c r="A76" s="26">
        <v>47</v>
      </c>
      <c r="B76" s="26"/>
      <c r="C76" s="33" t="s">
        <v>52</v>
      </c>
      <c r="D76" s="29">
        <f>D77</f>
        <v>319000</v>
      </c>
      <c r="E76" s="29">
        <f>E77</f>
        <v>245230</v>
      </c>
    </row>
    <row r="77" spans="1:5" ht="14.25">
      <c r="A77" s="26"/>
      <c r="B77" s="26">
        <v>472</v>
      </c>
      <c r="C77" s="38" t="s">
        <v>53</v>
      </c>
      <c r="D77" s="29">
        <v>319000</v>
      </c>
      <c r="E77" s="29">
        <v>245230</v>
      </c>
    </row>
    <row r="78" spans="1:5" ht="14.25">
      <c r="A78" s="40">
        <v>26</v>
      </c>
      <c r="B78" s="40"/>
      <c r="C78" s="41" t="s">
        <v>55</v>
      </c>
      <c r="D78" s="25">
        <f>D79</f>
        <v>68820</v>
      </c>
      <c r="E78" s="25">
        <f>E79</f>
        <v>88140</v>
      </c>
    </row>
    <row r="79" spans="1:5" ht="14.25">
      <c r="A79" s="26">
        <v>47</v>
      </c>
      <c r="B79" s="26"/>
      <c r="C79" s="33" t="s">
        <v>52</v>
      </c>
      <c r="D79" s="29">
        <f>D80</f>
        <v>68820</v>
      </c>
      <c r="E79" s="29">
        <f>E80</f>
        <v>88140</v>
      </c>
    </row>
    <row r="80" spans="1:5" ht="14.25">
      <c r="A80" s="26"/>
      <c r="B80" s="26">
        <v>472</v>
      </c>
      <c r="C80" s="38" t="s">
        <v>53</v>
      </c>
      <c r="D80" s="29">
        <v>68820</v>
      </c>
      <c r="E80" s="29">
        <v>88140</v>
      </c>
    </row>
    <row r="81" spans="1:5" ht="25.5">
      <c r="A81" s="42">
        <v>3</v>
      </c>
      <c r="B81" s="42"/>
      <c r="C81" s="43" t="s">
        <v>56</v>
      </c>
      <c r="D81" s="29">
        <f aca="true" t="shared" si="2" ref="D81:E83">D82</f>
        <v>5000</v>
      </c>
      <c r="E81" s="29">
        <f t="shared" si="2"/>
        <v>6000</v>
      </c>
    </row>
    <row r="82" spans="1:5" ht="28.5">
      <c r="A82" s="44">
        <v>30</v>
      </c>
      <c r="B82" s="44"/>
      <c r="C82" s="45" t="s">
        <v>57</v>
      </c>
      <c r="D82" s="25">
        <f t="shared" si="2"/>
        <v>5000</v>
      </c>
      <c r="E82" s="25">
        <f t="shared" si="2"/>
        <v>6000</v>
      </c>
    </row>
    <row r="83" spans="1:5" ht="14.25">
      <c r="A83" s="26">
        <v>46</v>
      </c>
      <c r="B83" s="26"/>
      <c r="C83" s="28" t="s">
        <v>28</v>
      </c>
      <c r="D83" s="29">
        <f t="shared" si="2"/>
        <v>5000</v>
      </c>
      <c r="E83" s="29">
        <f t="shared" si="2"/>
        <v>6000</v>
      </c>
    </row>
    <row r="84" spans="1:5" ht="14.25">
      <c r="A84" s="1"/>
      <c r="B84" s="26">
        <v>463</v>
      </c>
      <c r="C84" s="38" t="s">
        <v>29</v>
      </c>
      <c r="D84" s="7">
        <v>5000</v>
      </c>
      <c r="E84" s="7">
        <v>6000</v>
      </c>
    </row>
    <row r="85" spans="1:5" ht="25.5">
      <c r="A85" s="42">
        <v>4</v>
      </c>
      <c r="B85" s="42"/>
      <c r="C85" s="43" t="s">
        <v>58</v>
      </c>
      <c r="D85" s="22">
        <f>D86+D93</f>
        <v>18640</v>
      </c>
      <c r="E85" s="22">
        <f>E86+E93</f>
        <v>31050</v>
      </c>
    </row>
    <row r="86" spans="1:5" ht="28.5">
      <c r="A86" s="44">
        <v>40</v>
      </c>
      <c r="B86" s="44"/>
      <c r="C86" s="45" t="s">
        <v>59</v>
      </c>
      <c r="D86" s="25">
        <f>D87</f>
        <v>8640</v>
      </c>
      <c r="E86" s="25">
        <f>E87</f>
        <v>11050</v>
      </c>
    </row>
    <row r="87" spans="1:5" ht="14.25">
      <c r="A87" s="26">
        <v>42</v>
      </c>
      <c r="B87" s="26"/>
      <c r="C87" s="28" t="s">
        <v>42</v>
      </c>
      <c r="D87" s="29">
        <f>D88+D89+D90+D91+D92</f>
        <v>8640</v>
      </c>
      <c r="E87" s="29">
        <f>E88+E89+E90+E91+E92</f>
        <v>11050</v>
      </c>
    </row>
    <row r="88" spans="1:5" ht="28.5">
      <c r="A88" s="26">
        <v>421</v>
      </c>
      <c r="B88" s="26">
        <v>421</v>
      </c>
      <c r="C88" s="32" t="s">
        <v>44</v>
      </c>
      <c r="D88" s="31">
        <v>4500</v>
      </c>
      <c r="E88" s="31">
        <v>5000</v>
      </c>
    </row>
    <row r="89" spans="1:5" ht="28.5">
      <c r="A89" s="26">
        <v>423</v>
      </c>
      <c r="B89" s="26">
        <v>423</v>
      </c>
      <c r="C89" s="32" t="s">
        <v>45</v>
      </c>
      <c r="D89" s="31">
        <v>40</v>
      </c>
      <c r="E89" s="31">
        <v>50</v>
      </c>
    </row>
    <row r="90" spans="1:5" ht="14.25">
      <c r="A90" s="26">
        <v>424</v>
      </c>
      <c r="B90" s="26">
        <v>424</v>
      </c>
      <c r="C90" s="28" t="s">
        <v>25</v>
      </c>
      <c r="D90" s="31">
        <v>1500</v>
      </c>
      <c r="E90" s="31">
        <v>2000</v>
      </c>
    </row>
    <row r="91" spans="1:5" ht="14.25">
      <c r="A91" s="26">
        <v>425</v>
      </c>
      <c r="B91" s="26">
        <v>425</v>
      </c>
      <c r="C91" s="28" t="s">
        <v>26</v>
      </c>
      <c r="D91" s="31">
        <v>2500</v>
      </c>
      <c r="E91" s="31">
        <v>3500</v>
      </c>
    </row>
    <row r="92" spans="1:5" ht="14.25">
      <c r="A92" s="26">
        <v>426</v>
      </c>
      <c r="B92" s="26">
        <v>426</v>
      </c>
      <c r="C92" s="28" t="s">
        <v>27</v>
      </c>
      <c r="D92" s="31">
        <v>100</v>
      </c>
      <c r="E92" s="31">
        <v>500</v>
      </c>
    </row>
    <row r="93" spans="1:5" ht="14.25">
      <c r="A93" s="26">
        <v>48</v>
      </c>
      <c r="B93" s="26"/>
      <c r="C93" s="33" t="s">
        <v>33</v>
      </c>
      <c r="D93" s="29">
        <f>D94</f>
        <v>10000</v>
      </c>
      <c r="E93" s="29">
        <f>E94</f>
        <v>20000</v>
      </c>
    </row>
    <row r="94" spans="1:5" ht="14.25">
      <c r="A94" s="26">
        <v>481</v>
      </c>
      <c r="B94" s="26"/>
      <c r="C94" s="28" t="s">
        <v>46</v>
      </c>
      <c r="D94" s="29">
        <v>10000</v>
      </c>
      <c r="E94" s="29">
        <v>20000</v>
      </c>
    </row>
    <row r="95" spans="1:5" ht="12.75">
      <c r="A95" s="1"/>
      <c r="B95" s="1"/>
      <c r="C95" s="1"/>
      <c r="D95" s="1"/>
      <c r="E95" s="1"/>
    </row>
    <row r="96" spans="3:4" ht="14.25">
      <c r="C96" s="52"/>
      <c r="D96" s="52"/>
    </row>
    <row r="97" spans="3:4" ht="14.25">
      <c r="C97" s="52"/>
      <c r="D97" s="52"/>
    </row>
    <row r="98" spans="3:4" ht="14.25">
      <c r="C98" s="52"/>
      <c r="D98" s="52"/>
    </row>
    <row r="99" spans="3:4" ht="14.25">
      <c r="C99" s="52"/>
      <c r="D99" s="52"/>
    </row>
    <row r="100" spans="3:4" ht="14.25">
      <c r="C100" s="52"/>
      <c r="D100" s="52"/>
    </row>
    <row r="101" spans="3:4" ht="14.25">
      <c r="C101" s="52"/>
      <c r="D101" s="52"/>
    </row>
    <row r="102" spans="3:4" ht="14.25">
      <c r="C102" s="52"/>
      <c r="D102" s="52"/>
    </row>
    <row r="103" spans="3:4" ht="14.25">
      <c r="C103" s="52"/>
      <c r="D103" s="52"/>
    </row>
    <row r="105" ht="12.75">
      <c r="C105" s="47"/>
    </row>
    <row r="106" spans="1:3" ht="15" customHeight="1">
      <c r="A106" s="48"/>
      <c r="B106" s="48"/>
      <c r="C106" s="48"/>
    </row>
    <row r="107" spans="1:3" ht="15" customHeight="1">
      <c r="A107" s="51"/>
      <c r="B107" s="51"/>
      <c r="C107" s="51"/>
    </row>
    <row r="108" spans="1:3" ht="12.75">
      <c r="A108" s="48"/>
      <c r="B108" s="48"/>
      <c r="C108" s="49"/>
    </row>
    <row r="109" spans="1:3" ht="14.25">
      <c r="A109" s="50"/>
      <c r="B109" s="50"/>
      <c r="C109" s="51"/>
    </row>
    <row r="110" spans="1:3" ht="14.25">
      <c r="A110" s="48"/>
      <c r="B110" s="48"/>
      <c r="C110" s="52"/>
    </row>
    <row r="111" spans="1:2" ht="12.75">
      <c r="A111" s="48"/>
      <c r="B111" s="48"/>
    </row>
    <row r="112" spans="1:3" ht="14.25">
      <c r="A112" s="48"/>
      <c r="B112" s="48"/>
      <c r="C112" s="52"/>
    </row>
    <row r="113" spans="1:3" ht="14.25">
      <c r="A113" s="48"/>
      <c r="B113" s="48"/>
      <c r="C113" s="52"/>
    </row>
    <row r="114" spans="1:3" ht="14.25" customHeight="1">
      <c r="A114" s="48"/>
      <c r="B114" s="48"/>
      <c r="C114" s="52"/>
    </row>
    <row r="115" spans="1:3" ht="14.25" customHeight="1">
      <c r="A115" s="48"/>
      <c r="B115" s="48"/>
      <c r="C115" s="52"/>
    </row>
    <row r="116" spans="1:3" ht="14.25" customHeight="1">
      <c r="A116" s="50"/>
      <c r="B116" s="50"/>
      <c r="C116" s="53"/>
    </row>
    <row r="117" spans="1:3" ht="14.25">
      <c r="A117" s="48"/>
      <c r="B117" s="48"/>
      <c r="C117" s="54"/>
    </row>
    <row r="118" spans="1:3" ht="14.25">
      <c r="A118" s="48"/>
      <c r="B118" s="48"/>
      <c r="C118" s="52"/>
    </row>
    <row r="119" spans="1:3" ht="14.25">
      <c r="A119" s="48"/>
      <c r="B119" s="48"/>
      <c r="C119" s="52"/>
    </row>
    <row r="120" spans="1:3" ht="14.25">
      <c r="A120" s="48"/>
      <c r="B120" s="48"/>
      <c r="C120" s="52"/>
    </row>
    <row r="121" spans="1:3" ht="14.25">
      <c r="A121" s="48"/>
      <c r="B121" s="48"/>
      <c r="C121" s="52"/>
    </row>
    <row r="122" spans="1:3" ht="14.25">
      <c r="A122" s="48"/>
      <c r="B122" s="48"/>
      <c r="C122" s="52"/>
    </row>
    <row r="123" spans="1:3" ht="14.25">
      <c r="A123" s="48"/>
      <c r="B123" s="48"/>
      <c r="C123" s="52"/>
    </row>
    <row r="124" spans="1:3" ht="14.25">
      <c r="A124" s="48"/>
      <c r="B124" s="48"/>
      <c r="C124" s="52"/>
    </row>
    <row r="125" spans="1:3" ht="14.25">
      <c r="A125" s="50"/>
      <c r="B125" s="50"/>
      <c r="C125" s="55"/>
    </row>
    <row r="126" spans="1:3" ht="12.75">
      <c r="A126" s="48"/>
      <c r="B126" s="48"/>
      <c r="C126" s="48"/>
    </row>
    <row r="127" spans="1:3" ht="14.25">
      <c r="A127" s="48"/>
      <c r="B127" s="48"/>
      <c r="C127" s="56"/>
    </row>
    <row r="128" spans="1:3" ht="14.25">
      <c r="A128" s="48"/>
      <c r="B128" s="48"/>
      <c r="C128" s="56"/>
    </row>
    <row r="129" spans="1:3" ht="12.75">
      <c r="A129" s="48"/>
      <c r="B129" s="48"/>
      <c r="C129" s="48"/>
    </row>
    <row r="130" spans="1:3" ht="14.25">
      <c r="A130" s="57"/>
      <c r="B130" s="57"/>
      <c r="C130" s="55"/>
    </row>
    <row r="131" spans="1:3" ht="12.75">
      <c r="A131" s="48"/>
      <c r="B131" s="48"/>
      <c r="C131" s="48"/>
    </row>
    <row r="132" spans="1:3" ht="14.25">
      <c r="A132" s="48"/>
      <c r="B132" s="48"/>
      <c r="C132" s="56"/>
    </row>
    <row r="133" spans="1:3" ht="14.25">
      <c r="A133" s="48"/>
      <c r="B133" s="48"/>
      <c r="C133" s="56"/>
    </row>
    <row r="134" spans="1:3" ht="14.25">
      <c r="A134" s="48"/>
      <c r="B134" s="48"/>
      <c r="C134" s="56"/>
    </row>
    <row r="135" spans="1:2" ht="12.75">
      <c r="A135" s="48"/>
      <c r="B135" s="48"/>
    </row>
    <row r="136" spans="1:3" ht="14.25">
      <c r="A136" s="48"/>
      <c r="B136" s="48"/>
      <c r="C136" s="56"/>
    </row>
    <row r="137" spans="1:3" ht="14.25">
      <c r="A137" s="48"/>
      <c r="B137" s="48"/>
      <c r="C137" s="56"/>
    </row>
    <row r="138" spans="1:3" ht="14.25">
      <c r="A138" s="48"/>
      <c r="B138" s="48"/>
      <c r="C138" s="56"/>
    </row>
    <row r="139" spans="1:3" ht="12.75">
      <c r="A139" s="48"/>
      <c r="B139" s="48"/>
      <c r="C139" s="48"/>
    </row>
    <row r="140" spans="1:3" ht="14.25">
      <c r="A140" s="48"/>
      <c r="B140" s="48"/>
      <c r="C140" s="58"/>
    </row>
    <row r="141" spans="1:3" ht="14.25">
      <c r="A141" s="48"/>
      <c r="B141" s="48"/>
      <c r="C141" s="56"/>
    </row>
    <row r="142" spans="1:3" ht="14.25">
      <c r="A142" s="48"/>
      <c r="B142" s="48"/>
      <c r="C142" s="56"/>
    </row>
    <row r="143" spans="1:3" ht="14.25">
      <c r="A143" s="48"/>
      <c r="B143" s="48"/>
      <c r="C143" s="56"/>
    </row>
    <row r="144" spans="1:3" ht="14.25">
      <c r="A144" s="48"/>
      <c r="B144" s="48"/>
      <c r="C144" s="56"/>
    </row>
    <row r="145" spans="1:3" ht="14.25">
      <c r="A145" s="48"/>
      <c r="B145" s="48"/>
      <c r="C145" s="56"/>
    </row>
    <row r="146" spans="1:3" ht="12.75">
      <c r="A146" s="48"/>
      <c r="B146" s="48"/>
      <c r="C146" s="48"/>
    </row>
    <row r="147" spans="1:3" ht="14.25">
      <c r="A147" s="48"/>
      <c r="B147" s="48"/>
      <c r="C147" s="58"/>
    </row>
    <row r="148" spans="1:3" ht="14.25">
      <c r="A148" s="48"/>
      <c r="B148" s="48"/>
      <c r="C148" s="56"/>
    </row>
    <row r="149" spans="1:3" ht="14.25">
      <c r="A149" s="48"/>
      <c r="B149" s="48"/>
      <c r="C149" s="56"/>
    </row>
    <row r="150" spans="1:3" ht="12.75">
      <c r="A150" s="48"/>
      <c r="B150" s="48"/>
      <c r="C150" s="48"/>
    </row>
    <row r="151" spans="1:3" ht="14.25">
      <c r="A151" s="48"/>
      <c r="B151" s="48"/>
      <c r="C151" s="58"/>
    </row>
    <row r="152" spans="1:3" ht="12.75">
      <c r="A152" s="48"/>
      <c r="B152" s="48"/>
      <c r="C152" s="48"/>
    </row>
    <row r="153" spans="1:3" ht="14.25">
      <c r="A153" s="48"/>
      <c r="B153" s="48"/>
      <c r="C153" s="58"/>
    </row>
    <row r="154" spans="1:3" ht="12.75">
      <c r="A154" s="48"/>
      <c r="B154" s="48"/>
      <c r="C154" s="48"/>
    </row>
    <row r="155" spans="1:3" ht="12.75">
      <c r="A155" s="48"/>
      <c r="B155" s="48"/>
      <c r="C155" s="48"/>
    </row>
    <row r="156" spans="1:3" ht="12.75">
      <c r="A156" s="48"/>
      <c r="B156" s="48"/>
      <c r="C156" s="48"/>
    </row>
    <row r="157" spans="1:3" ht="12.75">
      <c r="A157" s="48"/>
      <c r="B157" s="48"/>
      <c r="C157" s="48"/>
    </row>
    <row r="158" spans="1:3" ht="12.75">
      <c r="A158" s="48"/>
      <c r="B158" s="48"/>
      <c r="C158" s="48"/>
    </row>
    <row r="159" spans="1:3" ht="12.75">
      <c r="A159" s="48"/>
      <c r="B159" s="48"/>
      <c r="C159" s="48"/>
    </row>
    <row r="160" spans="1:3" ht="12.75">
      <c r="A160" s="48"/>
      <c r="B160" s="48"/>
      <c r="C160" s="48"/>
    </row>
    <row r="161" spans="1:3" ht="12.75">
      <c r="A161" s="48"/>
      <c r="B161" s="48"/>
      <c r="C161" s="48"/>
    </row>
    <row r="162" spans="1:3" ht="12.75">
      <c r="A162" s="48"/>
      <c r="B162" s="48"/>
      <c r="C162" s="48"/>
    </row>
    <row r="163" spans="1:3" ht="12.75">
      <c r="A163" s="48"/>
      <c r="B163" s="48"/>
      <c r="C163" s="48"/>
    </row>
    <row r="164" spans="1:3" ht="12.75">
      <c r="A164" s="48"/>
      <c r="B164" s="48"/>
      <c r="C164" s="48"/>
    </row>
  </sheetData>
  <mergeCells count="10">
    <mergeCell ref="A1:E1"/>
    <mergeCell ref="E4:E6"/>
    <mergeCell ref="A3:C3"/>
    <mergeCell ref="A4:A7"/>
    <mergeCell ref="B4:B7"/>
    <mergeCell ref="C4:C7"/>
    <mergeCell ref="A48:C48"/>
    <mergeCell ref="D4:D6"/>
    <mergeCell ref="A22:C22"/>
    <mergeCell ref="A47:C47"/>
  </mergeCells>
  <hyperlinks>
    <hyperlink ref="C19" r:id="rId1" display="PRODA@BA NA HARTII OD VREDNOST"/>
  </hyperlinks>
  <printOptions/>
  <pageMargins left="0.28" right="0.25" top="1" bottom="1" header="0.5" footer="0.5"/>
  <pageSetup horizontalDpi="600" verticalDpi="600" orientation="portrait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28">
      <selection activeCell="G79" sqref="G79"/>
    </sheetView>
  </sheetViews>
  <sheetFormatPr defaultColWidth="9.140625" defaultRowHeight="12.75"/>
  <cols>
    <col min="1" max="1" width="13.57421875" style="0" customWidth="1"/>
    <col min="2" max="2" width="19.421875" style="0" bestFit="1" customWidth="1"/>
    <col min="3" max="3" width="45.57421875" style="0" customWidth="1"/>
    <col min="4" max="4" width="16.57421875" style="0" customWidth="1"/>
    <col min="5" max="5" width="15.421875" style="0" customWidth="1"/>
  </cols>
  <sheetData>
    <row r="1" spans="1:5" ht="12.75" customHeight="1">
      <c r="A1" s="190" t="s">
        <v>354</v>
      </c>
      <c r="B1" s="191"/>
      <c r="C1" s="191"/>
      <c r="D1" s="191"/>
      <c r="E1" s="192"/>
    </row>
    <row r="2" spans="1:5" ht="15" customHeight="1">
      <c r="A2" s="193" t="s">
        <v>0</v>
      </c>
      <c r="B2" s="193"/>
      <c r="C2" s="193"/>
      <c r="D2" s="2">
        <f>D7+D11+D16+D17+D19</f>
        <v>41939820000</v>
      </c>
      <c r="E2" s="2">
        <f>E7+E11+E15+E17+E19</f>
        <v>44144000000</v>
      </c>
    </row>
    <row r="3" spans="1:5" ht="19.5" customHeight="1">
      <c r="A3" s="194" t="s">
        <v>1</v>
      </c>
      <c r="B3" s="194" t="s">
        <v>2</v>
      </c>
      <c r="C3" s="195" t="s">
        <v>3</v>
      </c>
      <c r="D3" s="186" t="s">
        <v>350</v>
      </c>
      <c r="E3" s="186" t="s">
        <v>67</v>
      </c>
    </row>
    <row r="4" spans="1:5" ht="19.5" customHeight="1">
      <c r="A4" s="194"/>
      <c r="B4" s="194"/>
      <c r="C4" s="195"/>
      <c r="D4" s="186"/>
      <c r="E4" s="186"/>
    </row>
    <row r="5" spans="1:5" ht="19.5" customHeight="1">
      <c r="A5" s="194"/>
      <c r="B5" s="194"/>
      <c r="C5" s="195"/>
      <c r="D5" s="186"/>
      <c r="E5" s="186"/>
    </row>
    <row r="6" spans="1:5" ht="12.75">
      <c r="A6" s="194"/>
      <c r="B6" s="194"/>
      <c r="C6" s="195"/>
      <c r="D6" s="1"/>
      <c r="E6" s="1"/>
    </row>
    <row r="7" spans="1:5" ht="14.25">
      <c r="A7" s="3">
        <v>71</v>
      </c>
      <c r="B7" s="3"/>
      <c r="C7" s="4" t="s">
        <v>4</v>
      </c>
      <c r="D7" s="5">
        <f>D8+D9+D10</f>
        <v>26719290000</v>
      </c>
      <c r="E7" s="5">
        <f>E8+E9</f>
        <v>24787000000</v>
      </c>
    </row>
    <row r="8" spans="1:5" ht="14.25">
      <c r="A8" s="3">
        <v>71</v>
      </c>
      <c r="B8" s="3">
        <v>712</v>
      </c>
      <c r="C8" s="6" t="s">
        <v>346</v>
      </c>
      <c r="D8" s="7">
        <v>25984460000</v>
      </c>
      <c r="E8" s="7">
        <v>24037000000</v>
      </c>
    </row>
    <row r="9" spans="1:5" ht="14.25">
      <c r="A9" s="3">
        <v>71</v>
      </c>
      <c r="B9" s="3">
        <v>714</v>
      </c>
      <c r="C9" s="6" t="s">
        <v>6</v>
      </c>
      <c r="D9" s="7">
        <v>734730000</v>
      </c>
      <c r="E9" s="7">
        <v>750000000</v>
      </c>
    </row>
    <row r="10" spans="1:5" ht="14.25">
      <c r="A10" s="3"/>
      <c r="B10" s="3">
        <v>716</v>
      </c>
      <c r="C10" s="6" t="s">
        <v>7</v>
      </c>
      <c r="D10" s="7">
        <v>100000</v>
      </c>
      <c r="E10" s="7"/>
    </row>
    <row r="11" spans="1:5" ht="14.25">
      <c r="A11" s="8">
        <v>72</v>
      </c>
      <c r="B11" s="8"/>
      <c r="C11" s="10" t="s">
        <v>8</v>
      </c>
      <c r="D11" s="5">
        <f>D12+D13+D14</f>
        <v>229900000</v>
      </c>
      <c r="E11" s="5">
        <f>E12+E13+E14</f>
        <v>230120000</v>
      </c>
    </row>
    <row r="12" spans="1:5" ht="14.25">
      <c r="A12" s="8">
        <v>72</v>
      </c>
      <c r="B12" s="8">
        <v>721</v>
      </c>
      <c r="C12" s="9" t="s">
        <v>347</v>
      </c>
      <c r="D12" s="7">
        <v>500000</v>
      </c>
      <c r="E12" s="7">
        <v>100000</v>
      </c>
    </row>
    <row r="13" spans="1:5" ht="19.5" customHeight="1">
      <c r="A13" s="8">
        <v>72</v>
      </c>
      <c r="B13" s="8">
        <v>723</v>
      </c>
      <c r="C13" s="11" t="s">
        <v>287</v>
      </c>
      <c r="D13" s="7">
        <v>22000000</v>
      </c>
      <c r="E13" s="7">
        <v>16620000</v>
      </c>
    </row>
    <row r="14" spans="1:5" ht="14.25">
      <c r="A14" s="8">
        <v>72</v>
      </c>
      <c r="B14" s="8">
        <v>725</v>
      </c>
      <c r="C14" s="11" t="s">
        <v>11</v>
      </c>
      <c r="D14" s="7">
        <v>207400000</v>
      </c>
      <c r="E14" s="7">
        <v>213400000</v>
      </c>
    </row>
    <row r="15" spans="1:5" ht="14.25">
      <c r="A15" s="8">
        <v>73</v>
      </c>
      <c r="B15" s="8"/>
      <c r="C15" s="12" t="s">
        <v>348</v>
      </c>
      <c r="D15" s="5">
        <f>D16</f>
        <v>3330000</v>
      </c>
      <c r="E15" s="5">
        <f>E16</f>
        <v>2000000</v>
      </c>
    </row>
    <row r="16" spans="1:5" ht="14.25">
      <c r="A16" s="8"/>
      <c r="B16" s="8">
        <v>734</v>
      </c>
      <c r="C16" s="11" t="s">
        <v>292</v>
      </c>
      <c r="D16" s="7">
        <v>3330000</v>
      </c>
      <c r="E16" s="7">
        <v>2000000</v>
      </c>
    </row>
    <row r="17" spans="1:5" ht="14.25">
      <c r="A17" s="8">
        <v>74</v>
      </c>
      <c r="B17" s="8"/>
      <c r="C17" s="12" t="s">
        <v>12</v>
      </c>
      <c r="D17" s="5">
        <f>D18</f>
        <v>14937130000</v>
      </c>
      <c r="E17" s="5">
        <f>E18</f>
        <v>19064880000</v>
      </c>
    </row>
    <row r="18" spans="1:5" ht="14.25">
      <c r="A18" s="8">
        <v>74</v>
      </c>
      <c r="B18" s="8">
        <v>741</v>
      </c>
      <c r="C18" s="11" t="s">
        <v>13</v>
      </c>
      <c r="D18" s="7">
        <v>14937130000</v>
      </c>
      <c r="E18" s="7">
        <v>19064880000</v>
      </c>
    </row>
    <row r="19" spans="1:5" ht="14.25">
      <c r="A19" s="3">
        <v>77</v>
      </c>
      <c r="B19" s="3"/>
      <c r="C19" s="12" t="s">
        <v>14</v>
      </c>
      <c r="D19" s="5">
        <f>D20</f>
        <v>50170000</v>
      </c>
      <c r="E19" s="5">
        <f>E20</f>
        <v>60000000</v>
      </c>
    </row>
    <row r="20" spans="1:5" ht="14.25">
      <c r="A20" s="3">
        <v>77</v>
      </c>
      <c r="B20" s="3">
        <v>771</v>
      </c>
      <c r="C20" s="13" t="s">
        <v>15</v>
      </c>
      <c r="D20" s="7">
        <v>50170000</v>
      </c>
      <c r="E20" s="7">
        <v>60000000</v>
      </c>
    </row>
    <row r="21" spans="1:5" ht="14.25">
      <c r="A21" s="14"/>
      <c r="B21" s="14"/>
      <c r="C21" s="14"/>
      <c r="D21" s="1"/>
      <c r="E21" s="1"/>
    </row>
    <row r="22" spans="1:5" ht="14.25">
      <c r="A22" s="187" t="s">
        <v>16</v>
      </c>
      <c r="B22" s="187"/>
      <c r="C22" s="187"/>
      <c r="D22" s="2">
        <f>D23+D28+D36+D39+D42</f>
        <v>41939820000</v>
      </c>
      <c r="E22" s="2">
        <f>E23+E28+E36+E39+E42</f>
        <v>44144000000</v>
      </c>
    </row>
    <row r="23" spans="1:5" ht="25.5">
      <c r="A23" s="15">
        <v>40</v>
      </c>
      <c r="B23" s="15"/>
      <c r="C23" s="16" t="s">
        <v>17</v>
      </c>
      <c r="D23" s="7">
        <f>D24+D25+D26</f>
        <v>288000000</v>
      </c>
      <c r="E23" s="7">
        <f>E24+E25+E26+E27</f>
        <v>295000000</v>
      </c>
    </row>
    <row r="24" spans="1:5" ht="14.25">
      <c r="A24" s="17"/>
      <c r="B24" s="17">
        <v>401</v>
      </c>
      <c r="C24" s="18" t="s">
        <v>18</v>
      </c>
      <c r="D24" s="7">
        <f aca="true" t="shared" si="0" ref="D24:E26">D52</f>
        <v>208500000</v>
      </c>
      <c r="E24" s="7">
        <f t="shared" si="0"/>
        <v>220230000</v>
      </c>
    </row>
    <row r="25" spans="1:5" ht="28.5">
      <c r="A25" s="17"/>
      <c r="B25" s="17">
        <v>402</v>
      </c>
      <c r="C25" s="18" t="s">
        <v>19</v>
      </c>
      <c r="D25" s="7">
        <f t="shared" si="0"/>
        <v>78910000</v>
      </c>
      <c r="E25" s="7">
        <f t="shared" si="0"/>
        <v>73270000</v>
      </c>
    </row>
    <row r="26" spans="1:5" ht="14.25">
      <c r="A26" s="17"/>
      <c r="B26" s="17">
        <v>403</v>
      </c>
      <c r="C26" s="18" t="s">
        <v>20</v>
      </c>
      <c r="D26" s="7">
        <f t="shared" si="0"/>
        <v>590000</v>
      </c>
      <c r="E26" s="7">
        <f t="shared" si="0"/>
        <v>0</v>
      </c>
    </row>
    <row r="27" spans="1:5" ht="14.25">
      <c r="A27" s="17"/>
      <c r="B27" s="17">
        <v>404</v>
      </c>
      <c r="C27" s="18" t="s">
        <v>297</v>
      </c>
      <c r="D27" s="7"/>
      <c r="E27" s="7">
        <f>E55</f>
        <v>1500000</v>
      </c>
    </row>
    <row r="28" spans="1:5" ht="14.25">
      <c r="A28" s="15">
        <v>42</v>
      </c>
      <c r="B28" s="15"/>
      <c r="C28" s="14" t="s">
        <v>21</v>
      </c>
      <c r="D28" s="7">
        <f>D29+D30+D31+D32+D33+D34</f>
        <v>305000000</v>
      </c>
      <c r="E28" s="7">
        <f>E29+E30+E31+E32+E33+E34+E35</f>
        <v>292000000</v>
      </c>
    </row>
    <row r="29" spans="1:5" ht="14.25">
      <c r="A29" s="17"/>
      <c r="B29" s="17">
        <v>420</v>
      </c>
      <c r="C29" s="18" t="s">
        <v>22</v>
      </c>
      <c r="D29" s="7">
        <f>D57</f>
        <v>4000000</v>
      </c>
      <c r="E29" s="7">
        <f>E57</f>
        <v>4000000</v>
      </c>
    </row>
    <row r="30" spans="1:5" ht="28.5">
      <c r="A30" s="17"/>
      <c r="B30" s="17">
        <v>421</v>
      </c>
      <c r="C30" s="18" t="s">
        <v>23</v>
      </c>
      <c r="D30" s="7">
        <f aca="true" t="shared" si="1" ref="D30:E34">D58+D88</f>
        <v>144360000</v>
      </c>
      <c r="E30" s="7">
        <f t="shared" si="1"/>
        <v>132000000</v>
      </c>
    </row>
    <row r="31" spans="1:5" ht="28.5">
      <c r="A31" s="17"/>
      <c r="B31" s="17">
        <v>423</v>
      </c>
      <c r="C31" s="18" t="s">
        <v>24</v>
      </c>
      <c r="D31" s="7">
        <f t="shared" si="1"/>
        <v>18540000</v>
      </c>
      <c r="E31" s="7">
        <f t="shared" si="1"/>
        <v>17000000</v>
      </c>
    </row>
    <row r="32" spans="1:5" ht="14.25">
      <c r="A32" s="17"/>
      <c r="B32" s="17">
        <v>424</v>
      </c>
      <c r="C32" s="18" t="s">
        <v>25</v>
      </c>
      <c r="D32" s="7">
        <f t="shared" si="1"/>
        <v>37500000</v>
      </c>
      <c r="E32" s="7">
        <f t="shared" si="1"/>
        <v>38000000</v>
      </c>
    </row>
    <row r="33" spans="1:5" ht="14.25">
      <c r="A33" s="17"/>
      <c r="B33" s="17">
        <v>425</v>
      </c>
      <c r="C33" s="18" t="s">
        <v>26</v>
      </c>
      <c r="D33" s="7">
        <f t="shared" si="1"/>
        <v>79500000</v>
      </c>
      <c r="E33" s="7">
        <f t="shared" si="1"/>
        <v>35000000</v>
      </c>
    </row>
    <row r="34" spans="1:5" ht="14.25">
      <c r="A34" s="17"/>
      <c r="B34" s="17">
        <v>426</v>
      </c>
      <c r="C34" s="18" t="s">
        <v>27</v>
      </c>
      <c r="D34" s="7">
        <f t="shared" si="1"/>
        <v>21100000</v>
      </c>
      <c r="E34" s="7">
        <f t="shared" si="1"/>
        <v>30000000</v>
      </c>
    </row>
    <row r="35" spans="1:5" ht="14.25">
      <c r="A35" s="17"/>
      <c r="B35" s="17">
        <v>427</v>
      </c>
      <c r="C35" s="18" t="s">
        <v>312</v>
      </c>
      <c r="D35" s="7"/>
      <c r="E35" s="7">
        <f>E63</f>
        <v>36000000</v>
      </c>
    </row>
    <row r="36" spans="1:5" ht="14.25">
      <c r="A36" s="15">
        <v>46</v>
      </c>
      <c r="B36" s="15"/>
      <c r="C36" s="14" t="s">
        <v>28</v>
      </c>
      <c r="D36" s="7">
        <f>D37+D38</f>
        <v>11000000</v>
      </c>
      <c r="E36" s="7">
        <f>E37+E38</f>
        <v>14000000</v>
      </c>
    </row>
    <row r="37" spans="1:5" ht="14.25">
      <c r="A37" s="17"/>
      <c r="B37" s="17">
        <v>463</v>
      </c>
      <c r="C37" s="18" t="s">
        <v>29</v>
      </c>
      <c r="D37" s="7">
        <f>D83</f>
        <v>5000000</v>
      </c>
      <c r="E37" s="7">
        <f>E83</f>
        <v>6000000</v>
      </c>
    </row>
    <row r="38" spans="1:5" ht="14.25">
      <c r="A38" s="17"/>
      <c r="B38" s="17">
        <v>464</v>
      </c>
      <c r="C38" s="18" t="s">
        <v>30</v>
      </c>
      <c r="D38" s="7">
        <f>D65</f>
        <v>6000000</v>
      </c>
      <c r="E38" s="7">
        <f>E65</f>
        <v>8000000</v>
      </c>
    </row>
    <row r="39" spans="1:5" ht="14.25">
      <c r="A39" s="15">
        <v>47</v>
      </c>
      <c r="B39" s="15"/>
      <c r="C39" s="14" t="s">
        <v>31</v>
      </c>
      <c r="D39" s="7">
        <f>D40</f>
        <v>41290820000</v>
      </c>
      <c r="E39" s="7">
        <f>E40</f>
        <v>43473000000</v>
      </c>
    </row>
    <row r="40" spans="1:5" ht="14.25">
      <c r="A40" s="17"/>
      <c r="B40" s="17">
        <v>472</v>
      </c>
      <c r="C40" s="18" t="s">
        <v>32</v>
      </c>
      <c r="D40" s="7">
        <f>D74+D76+D78</f>
        <v>41290820000</v>
      </c>
      <c r="E40" s="7">
        <f>E74+E76+E78</f>
        <v>43473000000</v>
      </c>
    </row>
    <row r="41" spans="1:5" ht="14.25">
      <c r="A41" s="15"/>
      <c r="B41" s="15"/>
      <c r="C41" s="14"/>
      <c r="D41" s="7"/>
      <c r="E41" s="7"/>
    </row>
    <row r="42" spans="1:5" ht="14.25">
      <c r="A42" s="15">
        <v>48</v>
      </c>
      <c r="B42" s="15"/>
      <c r="C42" s="14" t="s">
        <v>33</v>
      </c>
      <c r="D42" s="7">
        <f>D44+D43</f>
        <v>45000000</v>
      </c>
      <c r="E42" s="7">
        <f>E44+E43</f>
        <v>70000000</v>
      </c>
    </row>
    <row r="43" spans="1:5" ht="14.25">
      <c r="A43" s="15"/>
      <c r="B43" s="17">
        <v>480</v>
      </c>
      <c r="C43" s="18" t="s">
        <v>353</v>
      </c>
      <c r="D43" s="7">
        <v>30000000</v>
      </c>
      <c r="E43" s="7">
        <v>30000000</v>
      </c>
    </row>
    <row r="44" spans="1:5" ht="14.25">
      <c r="A44" s="17">
        <v>481</v>
      </c>
      <c r="B44" s="17">
        <v>481</v>
      </c>
      <c r="C44" s="18" t="s">
        <v>34</v>
      </c>
      <c r="D44" s="7">
        <v>15000000</v>
      </c>
      <c r="E44" s="7">
        <v>40000000</v>
      </c>
    </row>
    <row r="45" spans="1:5" ht="14.25">
      <c r="A45" s="17">
        <v>483</v>
      </c>
      <c r="B45" s="17">
        <v>483</v>
      </c>
      <c r="C45" s="18" t="s">
        <v>317</v>
      </c>
      <c r="D45" s="7"/>
      <c r="E45" s="7"/>
    </row>
    <row r="46" spans="1:5" ht="14.25">
      <c r="A46" s="17"/>
      <c r="B46" s="17">
        <v>486</v>
      </c>
      <c r="C46" s="18" t="s">
        <v>318</v>
      </c>
      <c r="D46" s="7"/>
      <c r="E46" s="7"/>
    </row>
    <row r="47" spans="1:5" ht="19.5" customHeight="1">
      <c r="A47" s="188"/>
      <c r="B47" s="188"/>
      <c r="C47" s="189"/>
      <c r="D47" s="1"/>
      <c r="E47" s="1"/>
    </row>
    <row r="48" spans="1:5" ht="15">
      <c r="A48" s="184" t="s">
        <v>37</v>
      </c>
      <c r="B48" s="184"/>
      <c r="C48" s="185"/>
      <c r="D48" s="182">
        <f>D49+D71+D81+D85</f>
        <v>41939820000</v>
      </c>
      <c r="E48" s="182">
        <f>E49+E71+E81+E85</f>
        <v>44144000000</v>
      </c>
    </row>
    <row r="49" spans="1:5" ht="14.25">
      <c r="A49" s="20">
        <v>1</v>
      </c>
      <c r="B49" s="20"/>
      <c r="C49" s="21" t="s">
        <v>38</v>
      </c>
      <c r="D49" s="22">
        <f>D50</f>
        <v>625360000</v>
      </c>
      <c r="E49" s="22">
        <f>E50</f>
        <v>633950000</v>
      </c>
    </row>
    <row r="50" spans="1:5" ht="14.25">
      <c r="A50" s="23">
        <v>10</v>
      </c>
      <c r="B50" s="23"/>
      <c r="C50" s="24" t="s">
        <v>39</v>
      </c>
      <c r="D50" s="25">
        <f>D51+D56+D64+D66</f>
        <v>625360000</v>
      </c>
      <c r="E50" s="25">
        <f>E51+E56+E64+E66</f>
        <v>633950000</v>
      </c>
    </row>
    <row r="51" spans="1:5" ht="28.5">
      <c r="A51" s="26">
        <v>40</v>
      </c>
      <c r="B51" s="26"/>
      <c r="C51" s="32" t="s">
        <v>40</v>
      </c>
      <c r="D51" s="29">
        <f>D52+D53+D54+D55</f>
        <v>288000000</v>
      </c>
      <c r="E51" s="29">
        <f>E52+E53+E54+E55</f>
        <v>295000000</v>
      </c>
    </row>
    <row r="52" spans="1:5" ht="14.25">
      <c r="A52" s="30"/>
      <c r="B52" s="30">
        <v>401</v>
      </c>
      <c r="C52" s="28" t="s">
        <v>18</v>
      </c>
      <c r="D52" s="31">
        <v>208500000</v>
      </c>
      <c r="E52" s="31">
        <v>220230000</v>
      </c>
    </row>
    <row r="53" spans="1:5" ht="28.5">
      <c r="A53" s="30"/>
      <c r="B53" s="30">
        <v>402</v>
      </c>
      <c r="C53" s="32" t="s">
        <v>19</v>
      </c>
      <c r="D53" s="31">
        <v>78910000</v>
      </c>
      <c r="E53" s="31">
        <v>73270000</v>
      </c>
    </row>
    <row r="54" spans="1:5" ht="14.25">
      <c r="A54" s="30"/>
      <c r="B54" s="30">
        <v>403</v>
      </c>
      <c r="C54" s="28" t="s">
        <v>41</v>
      </c>
      <c r="D54" s="31">
        <v>590000</v>
      </c>
      <c r="E54" s="31"/>
    </row>
    <row r="55" spans="1:5" ht="14.25">
      <c r="A55" s="30"/>
      <c r="B55" s="30">
        <v>404</v>
      </c>
      <c r="C55" s="28" t="s">
        <v>297</v>
      </c>
      <c r="D55" s="31"/>
      <c r="E55" s="31">
        <v>1500000</v>
      </c>
    </row>
    <row r="56" spans="1:5" ht="14.25">
      <c r="A56" s="26">
        <v>42</v>
      </c>
      <c r="B56" s="26"/>
      <c r="C56" s="28" t="s">
        <v>42</v>
      </c>
      <c r="D56" s="29">
        <f>D57+D58+D59+D60+D61+D62</f>
        <v>296360000</v>
      </c>
      <c r="E56" s="29">
        <f>E57+E58+E59+E60+E61+E62+E63</f>
        <v>280950000</v>
      </c>
    </row>
    <row r="57" spans="1:5" ht="14.25">
      <c r="A57" s="26"/>
      <c r="B57" s="26">
        <v>420</v>
      </c>
      <c r="C57" s="28" t="s">
        <v>43</v>
      </c>
      <c r="D57" s="31">
        <v>4000000</v>
      </c>
      <c r="E57" s="31">
        <v>4000000</v>
      </c>
    </row>
    <row r="58" spans="1:5" ht="28.5">
      <c r="A58" s="26"/>
      <c r="B58" s="26">
        <v>421</v>
      </c>
      <c r="C58" s="32" t="s">
        <v>44</v>
      </c>
      <c r="D58" s="31">
        <v>139860000</v>
      </c>
      <c r="E58" s="31">
        <v>127000000</v>
      </c>
    </row>
    <row r="59" spans="1:5" ht="28.5">
      <c r="A59" s="26"/>
      <c r="B59" s="26">
        <v>423</v>
      </c>
      <c r="C59" s="32" t="s">
        <v>45</v>
      </c>
      <c r="D59" s="31">
        <v>18500000</v>
      </c>
      <c r="E59" s="31">
        <v>16950000</v>
      </c>
    </row>
    <row r="60" spans="1:5" ht="14.25">
      <c r="A60" s="26"/>
      <c r="B60" s="26">
        <v>424</v>
      </c>
      <c r="C60" s="28" t="s">
        <v>25</v>
      </c>
      <c r="D60" s="31">
        <v>36000000</v>
      </c>
      <c r="E60" s="31">
        <v>36000000</v>
      </c>
    </row>
    <row r="61" spans="1:5" ht="14.25">
      <c r="A61" s="26"/>
      <c r="B61" s="26">
        <v>425</v>
      </c>
      <c r="C61" s="28" t="s">
        <v>26</v>
      </c>
      <c r="D61" s="31">
        <v>77000000</v>
      </c>
      <c r="E61" s="31">
        <v>31500000</v>
      </c>
    </row>
    <row r="62" spans="1:5" ht="14.25">
      <c r="A62" s="26"/>
      <c r="B62" s="26">
        <v>426</v>
      </c>
      <c r="C62" s="28" t="s">
        <v>27</v>
      </c>
      <c r="D62" s="31">
        <v>21000000</v>
      </c>
      <c r="E62" s="31">
        <v>29500000</v>
      </c>
    </row>
    <row r="63" spans="1:5" ht="14.25">
      <c r="A63" s="26"/>
      <c r="B63" s="26">
        <v>427</v>
      </c>
      <c r="C63" s="28" t="s">
        <v>312</v>
      </c>
      <c r="D63" s="31"/>
      <c r="E63" s="31">
        <v>36000000</v>
      </c>
    </row>
    <row r="64" spans="1:5" ht="14.25">
      <c r="A64" s="26">
        <v>46</v>
      </c>
      <c r="B64" s="26"/>
      <c r="C64" s="33" t="s">
        <v>28</v>
      </c>
      <c r="D64" s="29">
        <f>D65</f>
        <v>6000000</v>
      </c>
      <c r="E64" s="29">
        <f>E65</f>
        <v>8000000</v>
      </c>
    </row>
    <row r="65" spans="1:5" ht="14.25">
      <c r="A65" s="26"/>
      <c r="B65" s="26">
        <v>464</v>
      </c>
      <c r="C65" s="28" t="s">
        <v>30</v>
      </c>
      <c r="D65" s="31">
        <v>6000000</v>
      </c>
      <c r="E65" s="31">
        <v>8000000</v>
      </c>
    </row>
    <row r="66" spans="1:5" ht="14.25">
      <c r="A66" s="26">
        <v>48</v>
      </c>
      <c r="B66" s="26"/>
      <c r="C66" s="33" t="s">
        <v>33</v>
      </c>
      <c r="D66" s="29">
        <f>D67+D68+D69+D70</f>
        <v>35000000</v>
      </c>
      <c r="E66" s="29">
        <f>E67+E68+E69+E70</f>
        <v>50000000</v>
      </c>
    </row>
    <row r="67" spans="1:5" ht="14.25">
      <c r="A67" s="26"/>
      <c r="B67" s="26">
        <v>480</v>
      </c>
      <c r="C67" s="32" t="s">
        <v>353</v>
      </c>
      <c r="D67" s="31">
        <v>30000000</v>
      </c>
      <c r="E67" s="31">
        <v>30000000</v>
      </c>
    </row>
    <row r="68" spans="1:5" ht="14.25">
      <c r="A68" s="26"/>
      <c r="B68" s="26">
        <v>481</v>
      </c>
      <c r="C68" s="28" t="s">
        <v>46</v>
      </c>
      <c r="D68" s="31">
        <v>5000000</v>
      </c>
      <c r="E68" s="31">
        <v>20000000</v>
      </c>
    </row>
    <row r="69" spans="1:5" ht="14.25">
      <c r="A69" s="26"/>
      <c r="B69" s="26">
        <v>483</v>
      </c>
      <c r="C69" s="28" t="s">
        <v>352</v>
      </c>
      <c r="D69" s="31"/>
      <c r="E69" s="31"/>
    </row>
    <row r="70" spans="1:5" ht="14.25">
      <c r="A70" s="26"/>
      <c r="B70" s="26">
        <v>486</v>
      </c>
      <c r="C70" s="181" t="s">
        <v>318</v>
      </c>
      <c r="D70" s="31"/>
      <c r="E70" s="31"/>
    </row>
    <row r="71" spans="1:5" ht="14.25">
      <c r="A71" s="34">
        <v>2</v>
      </c>
      <c r="B71" s="34"/>
      <c r="C71" s="35" t="s">
        <v>50</v>
      </c>
      <c r="D71" s="22">
        <f>D72+D75+D78</f>
        <v>41290820000</v>
      </c>
      <c r="E71" s="22">
        <f>E72+E75+E78</f>
        <v>43473000000</v>
      </c>
    </row>
    <row r="72" spans="1:5" ht="14.25">
      <c r="A72" s="36">
        <v>20</v>
      </c>
      <c r="B72" s="36"/>
      <c r="C72" s="24" t="s">
        <v>51</v>
      </c>
      <c r="D72" s="25">
        <f>D73</f>
        <v>40903000000</v>
      </c>
      <c r="E72" s="25">
        <f>E73</f>
        <v>43139630000</v>
      </c>
    </row>
    <row r="73" spans="1:5" ht="14.25">
      <c r="A73" s="37">
        <v>47</v>
      </c>
      <c r="B73" s="37"/>
      <c r="C73" s="33" t="s">
        <v>52</v>
      </c>
      <c r="D73" s="29">
        <f>D74</f>
        <v>40903000000</v>
      </c>
      <c r="E73" s="29">
        <f>E74</f>
        <v>43139630000</v>
      </c>
    </row>
    <row r="74" spans="1:5" ht="14.25">
      <c r="A74" s="26"/>
      <c r="B74" s="26">
        <v>472</v>
      </c>
      <c r="C74" s="38" t="s">
        <v>53</v>
      </c>
      <c r="D74" s="29">
        <v>40903000000</v>
      </c>
      <c r="E74" s="29">
        <v>43139630000</v>
      </c>
    </row>
    <row r="75" spans="1:5" ht="14.25">
      <c r="A75" s="40">
        <v>24</v>
      </c>
      <c r="B75" s="40"/>
      <c r="C75" s="41" t="s">
        <v>54</v>
      </c>
      <c r="D75" s="25">
        <f>D76</f>
        <v>319000000</v>
      </c>
      <c r="E75" s="25">
        <f>E76</f>
        <v>245230000</v>
      </c>
    </row>
    <row r="76" spans="1:5" ht="14.25">
      <c r="A76" s="26">
        <v>47</v>
      </c>
      <c r="B76" s="26"/>
      <c r="C76" s="33" t="s">
        <v>52</v>
      </c>
      <c r="D76" s="29">
        <f>D77</f>
        <v>319000000</v>
      </c>
      <c r="E76" s="29">
        <f>E77</f>
        <v>245230000</v>
      </c>
    </row>
    <row r="77" spans="1:5" ht="14.25">
      <c r="A77" s="26"/>
      <c r="B77" s="26">
        <v>472</v>
      </c>
      <c r="C77" s="38" t="s">
        <v>53</v>
      </c>
      <c r="D77" s="29">
        <v>319000000</v>
      </c>
      <c r="E77" s="29">
        <v>245230000</v>
      </c>
    </row>
    <row r="78" spans="1:5" ht="14.25">
      <c r="A78" s="40">
        <v>26</v>
      </c>
      <c r="B78" s="40"/>
      <c r="C78" s="41" t="s">
        <v>55</v>
      </c>
      <c r="D78" s="25">
        <f>D79</f>
        <v>68820000</v>
      </c>
      <c r="E78" s="25">
        <f>E79</f>
        <v>88140000</v>
      </c>
    </row>
    <row r="79" spans="1:5" ht="14.25">
      <c r="A79" s="26">
        <v>47</v>
      </c>
      <c r="B79" s="26"/>
      <c r="C79" s="33" t="s">
        <v>52</v>
      </c>
      <c r="D79" s="29">
        <f>D80</f>
        <v>68820000</v>
      </c>
      <c r="E79" s="29">
        <f>E80</f>
        <v>88140000</v>
      </c>
    </row>
    <row r="80" spans="1:5" ht="14.25">
      <c r="A80" s="26"/>
      <c r="B80" s="26">
        <v>472</v>
      </c>
      <c r="C80" s="38" t="s">
        <v>53</v>
      </c>
      <c r="D80" s="29">
        <v>68820000</v>
      </c>
      <c r="E80" s="29">
        <v>88140000</v>
      </c>
    </row>
    <row r="81" spans="1:5" ht="25.5">
      <c r="A81" s="42">
        <v>3</v>
      </c>
      <c r="B81" s="42"/>
      <c r="C81" s="43" t="s">
        <v>56</v>
      </c>
      <c r="D81" s="29">
        <f aca="true" t="shared" si="2" ref="D81:E83">D82</f>
        <v>5000000</v>
      </c>
      <c r="E81" s="29">
        <f t="shared" si="2"/>
        <v>6000000</v>
      </c>
    </row>
    <row r="82" spans="1:5" ht="28.5">
      <c r="A82" s="44">
        <v>30</v>
      </c>
      <c r="B82" s="44"/>
      <c r="C82" s="45" t="s">
        <v>57</v>
      </c>
      <c r="D82" s="25">
        <f t="shared" si="2"/>
        <v>5000000</v>
      </c>
      <c r="E82" s="25">
        <f t="shared" si="2"/>
        <v>6000000</v>
      </c>
    </row>
    <row r="83" spans="1:5" ht="14.25">
      <c r="A83" s="26">
        <v>46</v>
      </c>
      <c r="B83" s="26"/>
      <c r="C83" s="28" t="s">
        <v>28</v>
      </c>
      <c r="D83" s="29">
        <f t="shared" si="2"/>
        <v>5000000</v>
      </c>
      <c r="E83" s="29">
        <f t="shared" si="2"/>
        <v>6000000</v>
      </c>
    </row>
    <row r="84" spans="1:5" ht="14.25">
      <c r="A84" s="1"/>
      <c r="B84" s="26">
        <v>463</v>
      </c>
      <c r="C84" s="38" t="s">
        <v>29</v>
      </c>
      <c r="D84" s="7">
        <v>5000000</v>
      </c>
      <c r="E84" s="7">
        <v>6000000</v>
      </c>
    </row>
    <row r="85" spans="1:5" ht="25.5">
      <c r="A85" s="42">
        <v>4</v>
      </c>
      <c r="B85" s="42"/>
      <c r="C85" s="43" t="s">
        <v>58</v>
      </c>
      <c r="D85" s="22">
        <f>D86+D93</f>
        <v>18640000</v>
      </c>
      <c r="E85" s="22">
        <f>E86+E93</f>
        <v>31050000</v>
      </c>
    </row>
    <row r="86" spans="1:5" ht="28.5">
      <c r="A86" s="44">
        <v>40</v>
      </c>
      <c r="B86" s="44"/>
      <c r="C86" s="45" t="s">
        <v>59</v>
      </c>
      <c r="D86" s="25">
        <f>D87</f>
        <v>8640000</v>
      </c>
      <c r="E86" s="25">
        <f>E87</f>
        <v>11050000</v>
      </c>
    </row>
    <row r="87" spans="1:5" ht="14.25">
      <c r="A87" s="26">
        <v>42</v>
      </c>
      <c r="B87" s="26"/>
      <c r="C87" s="28" t="s">
        <v>42</v>
      </c>
      <c r="D87" s="29">
        <f>D88+D89+D90+D91+D92</f>
        <v>8640000</v>
      </c>
      <c r="E87" s="29">
        <f>E88+E89+E90+E91+E92</f>
        <v>11050000</v>
      </c>
    </row>
    <row r="88" spans="1:5" ht="28.5">
      <c r="A88" s="26">
        <v>421</v>
      </c>
      <c r="B88" s="26">
        <v>421</v>
      </c>
      <c r="C88" s="32" t="s">
        <v>44</v>
      </c>
      <c r="D88" s="31">
        <v>4500000</v>
      </c>
      <c r="E88" s="31">
        <v>5000000</v>
      </c>
    </row>
    <row r="89" spans="1:5" ht="28.5">
      <c r="A89" s="26">
        <v>423</v>
      </c>
      <c r="B89" s="26">
        <v>423</v>
      </c>
      <c r="C89" s="32" t="s">
        <v>45</v>
      </c>
      <c r="D89" s="31">
        <v>40000</v>
      </c>
      <c r="E89" s="31">
        <v>50000</v>
      </c>
    </row>
    <row r="90" spans="1:5" ht="14.25">
      <c r="A90" s="26">
        <v>424</v>
      </c>
      <c r="B90" s="26">
        <v>424</v>
      </c>
      <c r="C90" s="28" t="s">
        <v>25</v>
      </c>
      <c r="D90" s="31">
        <v>1500000</v>
      </c>
      <c r="E90" s="31">
        <v>2000000</v>
      </c>
    </row>
    <row r="91" spans="1:5" ht="14.25">
      <c r="A91" s="26">
        <v>425</v>
      </c>
      <c r="B91" s="26">
        <v>425</v>
      </c>
      <c r="C91" s="28" t="s">
        <v>26</v>
      </c>
      <c r="D91" s="31">
        <v>2500000</v>
      </c>
      <c r="E91" s="31">
        <v>3500000</v>
      </c>
    </row>
    <row r="92" spans="1:5" ht="14.25">
      <c r="A92" s="26">
        <v>426</v>
      </c>
      <c r="B92" s="26">
        <v>426</v>
      </c>
      <c r="C92" s="28" t="s">
        <v>27</v>
      </c>
      <c r="D92" s="31">
        <v>100000</v>
      </c>
      <c r="E92" s="31">
        <v>500000</v>
      </c>
    </row>
    <row r="93" spans="1:5" ht="14.25">
      <c r="A93" s="26">
        <v>48</v>
      </c>
      <c r="B93" s="26"/>
      <c r="C93" s="33" t="s">
        <v>33</v>
      </c>
      <c r="D93" s="29">
        <f>D94</f>
        <v>10000000</v>
      </c>
      <c r="E93" s="29">
        <f>E94</f>
        <v>20000000</v>
      </c>
    </row>
    <row r="94" spans="1:5" ht="14.25">
      <c r="A94" s="26">
        <v>481</v>
      </c>
      <c r="B94" s="26"/>
      <c r="C94" s="28" t="s">
        <v>46</v>
      </c>
      <c r="D94" s="29">
        <v>10000000</v>
      </c>
      <c r="E94" s="29">
        <v>20000000</v>
      </c>
    </row>
    <row r="95" spans="1:5" ht="12.75">
      <c r="A95" s="1"/>
      <c r="B95" s="1"/>
      <c r="C95" s="1"/>
      <c r="D95" s="1"/>
      <c r="E95" s="1"/>
    </row>
    <row r="96" spans="3:4" ht="14.25">
      <c r="C96" s="52"/>
      <c r="D96" s="52"/>
    </row>
    <row r="97" spans="1:5" ht="15">
      <c r="A97" s="196" t="s">
        <v>355</v>
      </c>
      <c r="B97" s="196"/>
      <c r="C97" s="196"/>
      <c r="D97" s="196"/>
      <c r="E97" s="196"/>
    </row>
    <row r="98" spans="1:5" ht="49.5" customHeight="1">
      <c r="A98" s="197" t="s">
        <v>356</v>
      </c>
      <c r="B98" s="197"/>
      <c r="C98" s="197"/>
      <c r="D98" s="197"/>
      <c r="E98" s="197"/>
    </row>
    <row r="99" spans="3:4" ht="14.25">
      <c r="C99" s="52"/>
      <c r="D99" s="52"/>
    </row>
    <row r="100" spans="3:4" ht="14.25">
      <c r="C100" s="52"/>
      <c r="D100" s="52"/>
    </row>
    <row r="101" spans="3:4" ht="14.25">
      <c r="C101" s="52"/>
      <c r="D101" s="52"/>
    </row>
    <row r="102" spans="2:5" ht="14.25">
      <c r="B102" s="183" t="s">
        <v>357</v>
      </c>
      <c r="C102" s="52"/>
      <c r="D102" s="198" t="s">
        <v>360</v>
      </c>
      <c r="E102" s="199"/>
    </row>
    <row r="103" spans="2:5" ht="14.25">
      <c r="B103" s="183" t="s">
        <v>358</v>
      </c>
      <c r="C103" s="52"/>
      <c r="D103" s="198" t="s">
        <v>361</v>
      </c>
      <c r="E103" s="199"/>
    </row>
    <row r="104" spans="2:5" ht="14.25">
      <c r="B104" s="183" t="s">
        <v>359</v>
      </c>
      <c r="C104" s="183"/>
      <c r="D104" s="198" t="s">
        <v>362</v>
      </c>
      <c r="E104" s="199"/>
    </row>
    <row r="105" ht="12.75">
      <c r="C105" s="47"/>
    </row>
    <row r="106" spans="1:3" ht="15" customHeight="1">
      <c r="A106" s="48"/>
      <c r="B106" s="48"/>
      <c r="C106" s="48"/>
    </row>
    <row r="107" spans="1:3" ht="15" customHeight="1">
      <c r="A107" s="51"/>
      <c r="B107" s="51"/>
      <c r="C107" s="51"/>
    </row>
    <row r="108" spans="1:3" ht="12.75">
      <c r="A108" s="48"/>
      <c r="B108" s="48"/>
      <c r="C108" s="49"/>
    </row>
    <row r="109" spans="1:3" ht="14.25">
      <c r="A109" s="50"/>
      <c r="B109" s="50"/>
      <c r="C109" s="51"/>
    </row>
    <row r="110" spans="1:3" ht="14.25">
      <c r="A110" s="48"/>
      <c r="B110" s="48"/>
      <c r="C110" s="52"/>
    </row>
    <row r="111" spans="1:2" ht="12.75">
      <c r="A111" s="48"/>
      <c r="B111" s="48"/>
    </row>
    <row r="112" spans="1:3" ht="14.25">
      <c r="A112" s="48"/>
      <c r="B112" s="48"/>
      <c r="C112" s="52"/>
    </row>
    <row r="113" spans="1:3" ht="14.25">
      <c r="A113" s="48"/>
      <c r="B113" s="48"/>
      <c r="C113" s="52"/>
    </row>
    <row r="114" spans="1:3" ht="14.25" customHeight="1">
      <c r="A114" s="48"/>
      <c r="B114" s="48"/>
      <c r="C114" s="52"/>
    </row>
    <row r="115" spans="1:3" ht="14.25" customHeight="1">
      <c r="A115" s="48"/>
      <c r="B115" s="48"/>
      <c r="C115" s="52"/>
    </row>
    <row r="116" spans="1:3" ht="14.25" customHeight="1">
      <c r="A116" s="50"/>
      <c r="B116" s="50"/>
      <c r="C116" s="53"/>
    </row>
    <row r="117" spans="1:3" ht="14.25">
      <c r="A117" s="48"/>
      <c r="B117" s="48"/>
      <c r="C117" s="54"/>
    </row>
    <row r="118" spans="1:3" ht="14.25">
      <c r="A118" s="48"/>
      <c r="B118" s="48"/>
      <c r="C118" s="52"/>
    </row>
    <row r="119" spans="1:3" ht="14.25">
      <c r="A119" s="48"/>
      <c r="B119" s="48"/>
      <c r="C119" s="52"/>
    </row>
    <row r="120" spans="1:3" ht="14.25">
      <c r="A120" s="48"/>
      <c r="B120" s="48"/>
      <c r="C120" s="52"/>
    </row>
    <row r="121" spans="1:3" ht="14.25">
      <c r="A121" s="48"/>
      <c r="B121" s="48"/>
      <c r="C121" s="52"/>
    </row>
    <row r="122" spans="1:3" ht="14.25">
      <c r="A122" s="48"/>
      <c r="B122" s="48"/>
      <c r="C122" s="52"/>
    </row>
    <row r="123" spans="1:3" ht="14.25">
      <c r="A123" s="48"/>
      <c r="B123" s="48"/>
      <c r="C123" s="52"/>
    </row>
    <row r="124" spans="1:3" ht="14.25">
      <c r="A124" s="48"/>
      <c r="B124" s="48"/>
      <c r="C124" s="52"/>
    </row>
    <row r="125" spans="1:3" ht="14.25">
      <c r="A125" s="50"/>
      <c r="B125" s="50"/>
      <c r="C125" s="55"/>
    </row>
    <row r="126" spans="1:3" ht="12.75">
      <c r="A126" s="48"/>
      <c r="B126" s="48"/>
      <c r="C126" s="48"/>
    </row>
    <row r="127" spans="1:3" ht="14.25">
      <c r="A127" s="48"/>
      <c r="B127" s="48"/>
      <c r="C127" s="56"/>
    </row>
    <row r="128" spans="1:3" ht="14.25">
      <c r="A128" s="48"/>
      <c r="B128" s="48"/>
      <c r="C128" s="56"/>
    </row>
    <row r="129" spans="1:3" ht="12.75">
      <c r="A129" s="48"/>
      <c r="B129" s="48"/>
      <c r="C129" s="48"/>
    </row>
    <row r="130" spans="1:3" ht="14.25">
      <c r="A130" s="57"/>
      <c r="B130" s="57"/>
      <c r="C130" s="55"/>
    </row>
    <row r="131" spans="1:3" ht="12.75">
      <c r="A131" s="48"/>
      <c r="B131" s="48"/>
      <c r="C131" s="48"/>
    </row>
    <row r="132" spans="1:3" ht="14.25">
      <c r="A132" s="48"/>
      <c r="B132" s="48"/>
      <c r="C132" s="56"/>
    </row>
    <row r="133" spans="1:3" ht="14.25">
      <c r="A133" s="48"/>
      <c r="B133" s="48"/>
      <c r="C133" s="56"/>
    </row>
    <row r="134" spans="1:3" ht="14.25">
      <c r="A134" s="48"/>
      <c r="B134" s="48"/>
      <c r="C134" s="56"/>
    </row>
    <row r="135" spans="1:2" ht="12.75">
      <c r="A135" s="48"/>
      <c r="B135" s="48"/>
    </row>
    <row r="136" spans="1:3" ht="14.25">
      <c r="A136" s="48"/>
      <c r="B136" s="48"/>
      <c r="C136" s="56"/>
    </row>
    <row r="137" spans="1:3" ht="14.25">
      <c r="A137" s="48"/>
      <c r="B137" s="48"/>
      <c r="C137" s="56"/>
    </row>
    <row r="138" spans="1:3" ht="14.25">
      <c r="A138" s="48"/>
      <c r="B138" s="48"/>
      <c r="C138" s="56"/>
    </row>
    <row r="139" spans="1:3" ht="12.75">
      <c r="A139" s="48"/>
      <c r="B139" s="48"/>
      <c r="C139" s="48"/>
    </row>
    <row r="140" spans="1:3" ht="14.25">
      <c r="A140" s="48"/>
      <c r="B140" s="48"/>
      <c r="C140" s="58"/>
    </row>
    <row r="141" spans="1:3" ht="14.25">
      <c r="A141" s="48"/>
      <c r="B141" s="48"/>
      <c r="C141" s="56"/>
    </row>
    <row r="142" spans="1:3" ht="14.25">
      <c r="A142" s="48"/>
      <c r="B142" s="48"/>
      <c r="C142" s="56"/>
    </row>
    <row r="143" spans="1:3" ht="14.25">
      <c r="A143" s="48"/>
      <c r="B143" s="48"/>
      <c r="C143" s="56"/>
    </row>
    <row r="144" spans="1:3" ht="14.25">
      <c r="A144" s="48"/>
      <c r="B144" s="48"/>
      <c r="C144" s="56"/>
    </row>
    <row r="145" spans="1:3" ht="14.25">
      <c r="A145" s="48"/>
      <c r="B145" s="48"/>
      <c r="C145" s="56"/>
    </row>
    <row r="146" spans="1:3" ht="12.75">
      <c r="A146" s="48"/>
      <c r="B146" s="48"/>
      <c r="C146" s="48"/>
    </row>
    <row r="147" spans="1:3" ht="14.25">
      <c r="A147" s="48"/>
      <c r="B147" s="48"/>
      <c r="C147" s="58"/>
    </row>
    <row r="148" spans="1:3" ht="14.25">
      <c r="A148" s="48"/>
      <c r="B148" s="48"/>
      <c r="C148" s="56"/>
    </row>
    <row r="149" spans="1:3" ht="14.25">
      <c r="A149" s="48"/>
      <c r="B149" s="48"/>
      <c r="C149" s="56"/>
    </row>
    <row r="150" spans="1:3" ht="12.75">
      <c r="A150" s="48"/>
      <c r="B150" s="48"/>
      <c r="C150" s="48"/>
    </row>
    <row r="151" spans="1:3" ht="14.25">
      <c r="A151" s="48"/>
      <c r="B151" s="48"/>
      <c r="C151" s="58"/>
    </row>
    <row r="152" spans="1:3" ht="12.75">
      <c r="A152" s="48"/>
      <c r="B152" s="48"/>
      <c r="C152" s="48"/>
    </row>
    <row r="153" spans="1:3" ht="14.25">
      <c r="A153" s="48"/>
      <c r="B153" s="48"/>
      <c r="C153" s="58"/>
    </row>
    <row r="154" spans="1:3" ht="12.75">
      <c r="A154" s="48"/>
      <c r="B154" s="48"/>
      <c r="C154" s="48"/>
    </row>
    <row r="155" spans="1:3" ht="12.75">
      <c r="A155" s="48"/>
      <c r="B155" s="48"/>
      <c r="C155" s="48"/>
    </row>
    <row r="156" spans="1:3" ht="12.75">
      <c r="A156" s="48"/>
      <c r="B156" s="48"/>
      <c r="C156" s="48"/>
    </row>
    <row r="157" spans="1:3" ht="12.75">
      <c r="A157" s="48"/>
      <c r="B157" s="48"/>
      <c r="C157" s="48"/>
    </row>
    <row r="158" spans="1:3" ht="12.75">
      <c r="A158" s="48"/>
      <c r="B158" s="48"/>
      <c r="C158" s="48"/>
    </row>
    <row r="159" spans="1:3" ht="12.75">
      <c r="A159" s="48"/>
      <c r="B159" s="48"/>
      <c r="C159" s="48"/>
    </row>
    <row r="160" spans="1:3" ht="12.75">
      <c r="A160" s="48"/>
      <c r="B160" s="48"/>
      <c r="C160" s="48"/>
    </row>
    <row r="161" spans="1:3" ht="12.75">
      <c r="A161" s="48"/>
      <c r="B161" s="48"/>
      <c r="C161" s="48"/>
    </row>
    <row r="162" spans="1:3" ht="12.75">
      <c r="A162" s="48"/>
      <c r="B162" s="48"/>
      <c r="C162" s="48"/>
    </row>
    <row r="163" spans="1:3" ht="12.75">
      <c r="A163" s="48"/>
      <c r="B163" s="48"/>
      <c r="C163" s="48"/>
    </row>
    <row r="164" spans="1:3" ht="12.75">
      <c r="A164" s="48"/>
      <c r="B164" s="48"/>
      <c r="C164" s="48"/>
    </row>
  </sheetData>
  <mergeCells count="15">
    <mergeCell ref="A98:E98"/>
    <mergeCell ref="D102:E102"/>
    <mergeCell ref="D103:E103"/>
    <mergeCell ref="D104:E104"/>
    <mergeCell ref="A22:C22"/>
    <mergeCell ref="A47:C47"/>
    <mergeCell ref="A48:C48"/>
    <mergeCell ref="A97:E97"/>
    <mergeCell ref="A1:E1"/>
    <mergeCell ref="A2:C2"/>
    <mergeCell ref="A3:A6"/>
    <mergeCell ref="B3:B6"/>
    <mergeCell ref="C3:C6"/>
    <mergeCell ref="D3:D5"/>
    <mergeCell ref="E3:E5"/>
  </mergeCells>
  <hyperlinks>
    <hyperlink ref="C19" r:id="rId1" display="PRODA@BA NA HARTII OD VREDNOST"/>
  </hyperlinks>
  <printOptions/>
  <pageMargins left="0.3" right="0.27" top="0.82" bottom="1" header="0.38" footer="0.5"/>
  <pageSetup horizontalDpi="600" verticalDpi="600" orientation="portrait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43">
      <selection activeCell="B62" sqref="B62"/>
    </sheetView>
  </sheetViews>
  <sheetFormatPr defaultColWidth="9.140625" defaultRowHeight="12.75"/>
  <cols>
    <col min="1" max="1" width="7.140625" style="0" customWidth="1"/>
    <col min="2" max="2" width="43.00390625" style="0" customWidth="1"/>
    <col min="3" max="3" width="11.421875" style="0" customWidth="1"/>
    <col min="4" max="4" width="12.28125" style="0" customWidth="1"/>
    <col min="5" max="5" width="11.00390625" style="0" customWidth="1"/>
    <col min="6" max="6" width="11.8515625" style="0" customWidth="1"/>
    <col min="7" max="7" width="11.421875" style="0" customWidth="1"/>
    <col min="8" max="8" width="10.8515625" style="0" customWidth="1"/>
    <col min="9" max="9" width="12.00390625" style="0" customWidth="1"/>
    <col min="10" max="10" width="11.28125" style="0" customWidth="1"/>
    <col min="11" max="11" width="10.57421875" style="0" customWidth="1"/>
    <col min="12" max="12" width="9.7109375" style="0" customWidth="1"/>
    <col min="13" max="13" width="10.7109375" style="0" customWidth="1"/>
    <col min="14" max="14" width="10.421875" style="0" customWidth="1"/>
    <col min="15" max="15" width="12.8515625" style="0" customWidth="1"/>
  </cols>
  <sheetData>
    <row r="1" spans="1:15" ht="19.5" customHeight="1">
      <c r="A1" s="200" t="s">
        <v>68</v>
      </c>
      <c r="B1" s="200" t="s">
        <v>69</v>
      </c>
      <c r="C1" s="204" t="s">
        <v>349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  <c r="O1" s="210" t="s">
        <v>345</v>
      </c>
    </row>
    <row r="2" spans="1:15" ht="19.5" customHeight="1">
      <c r="A2" s="201"/>
      <c r="B2" s="203"/>
      <c r="C2" s="207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211"/>
    </row>
    <row r="3" spans="1:15" ht="19.5" customHeight="1">
      <c r="A3" s="202"/>
      <c r="B3" s="203"/>
      <c r="C3" s="27" t="s">
        <v>70</v>
      </c>
      <c r="D3" s="27" t="s">
        <v>71</v>
      </c>
      <c r="E3" s="27" t="s">
        <v>72</v>
      </c>
      <c r="F3" s="59" t="s">
        <v>73</v>
      </c>
      <c r="G3" s="60" t="s">
        <v>74</v>
      </c>
      <c r="H3" s="60" t="s">
        <v>75</v>
      </c>
      <c r="I3" s="60" t="s">
        <v>76</v>
      </c>
      <c r="J3" s="60" t="s">
        <v>77</v>
      </c>
      <c r="K3" s="60" t="s">
        <v>78</v>
      </c>
      <c r="L3" s="60" t="s">
        <v>79</v>
      </c>
      <c r="M3" s="60" t="s">
        <v>80</v>
      </c>
      <c r="N3" s="60" t="s">
        <v>81</v>
      </c>
      <c r="O3" s="212"/>
    </row>
    <row r="4" spans="1:15" ht="12.75">
      <c r="A4" s="61">
        <v>0</v>
      </c>
      <c r="B4" s="61">
        <v>1</v>
      </c>
      <c r="C4" s="61">
        <v>2</v>
      </c>
      <c r="D4" s="61">
        <v>3</v>
      </c>
      <c r="E4" s="61">
        <v>4</v>
      </c>
      <c r="F4" s="61">
        <v>5</v>
      </c>
      <c r="G4" s="61">
        <v>6</v>
      </c>
      <c r="H4" s="61">
        <v>7</v>
      </c>
      <c r="I4" s="61">
        <v>8</v>
      </c>
      <c r="J4" s="61">
        <v>9</v>
      </c>
      <c r="K4" s="61">
        <v>10</v>
      </c>
      <c r="L4" s="61">
        <v>11</v>
      </c>
      <c r="M4" s="61">
        <v>12</v>
      </c>
      <c r="N4" s="61">
        <v>13</v>
      </c>
      <c r="O4" s="61">
        <v>14</v>
      </c>
    </row>
    <row r="5" spans="1:15" ht="12.75">
      <c r="A5" s="62">
        <v>1</v>
      </c>
      <c r="B5" s="63" t="s">
        <v>82</v>
      </c>
      <c r="C5" s="64">
        <v>1500</v>
      </c>
      <c r="D5" s="64">
        <v>1998</v>
      </c>
      <c r="E5" s="64">
        <v>1950</v>
      </c>
      <c r="F5" s="64">
        <v>2222</v>
      </c>
      <c r="G5" s="64">
        <v>1800</v>
      </c>
      <c r="H5" s="64">
        <v>1900</v>
      </c>
      <c r="I5" s="64">
        <v>1950</v>
      </c>
      <c r="J5" s="64">
        <v>1830</v>
      </c>
      <c r="K5" s="64">
        <v>1850</v>
      </c>
      <c r="L5" s="64">
        <v>1890</v>
      </c>
      <c r="M5" s="64">
        <v>2000</v>
      </c>
      <c r="N5" s="64">
        <v>2110</v>
      </c>
      <c r="O5" s="64">
        <f aca="true" t="shared" si="0" ref="O5:O22">SUM(C5:N5)</f>
        <v>23000</v>
      </c>
    </row>
    <row r="6" spans="1:15" ht="12.75">
      <c r="A6" s="62">
        <v>2</v>
      </c>
      <c r="B6" s="63" t="s">
        <v>83</v>
      </c>
      <c r="C6" s="64">
        <v>31</v>
      </c>
      <c r="D6" s="64">
        <v>30</v>
      </c>
      <c r="E6" s="64">
        <v>28</v>
      </c>
      <c r="F6" s="64">
        <v>32</v>
      </c>
      <c r="G6" s="64">
        <v>29</v>
      </c>
      <c r="H6" s="64">
        <v>28</v>
      </c>
      <c r="I6" s="64">
        <v>26</v>
      </c>
      <c r="J6" s="64">
        <v>30</v>
      </c>
      <c r="K6" s="64">
        <v>27</v>
      </c>
      <c r="L6" s="64">
        <v>24</v>
      </c>
      <c r="M6" s="64">
        <v>25</v>
      </c>
      <c r="N6" s="64">
        <v>30</v>
      </c>
      <c r="O6" s="64">
        <f t="shared" si="0"/>
        <v>340</v>
      </c>
    </row>
    <row r="7" spans="1:15" ht="12.75">
      <c r="A7" s="62">
        <v>3</v>
      </c>
      <c r="B7" s="63" t="s">
        <v>84</v>
      </c>
      <c r="C7" s="64">
        <v>25</v>
      </c>
      <c r="D7" s="64">
        <v>44</v>
      </c>
      <c r="E7" s="64">
        <v>50</v>
      </c>
      <c r="F7" s="64">
        <v>45</v>
      </c>
      <c r="G7" s="64">
        <v>40</v>
      </c>
      <c r="H7" s="64">
        <v>30</v>
      </c>
      <c r="I7" s="64">
        <v>28</v>
      </c>
      <c r="J7" s="64">
        <v>28</v>
      </c>
      <c r="K7" s="64">
        <v>26</v>
      </c>
      <c r="L7" s="64">
        <v>28</v>
      </c>
      <c r="M7" s="64">
        <v>26</v>
      </c>
      <c r="N7" s="64">
        <v>30</v>
      </c>
      <c r="O7" s="64">
        <f t="shared" si="0"/>
        <v>400</v>
      </c>
    </row>
    <row r="8" spans="1:15" ht="12.75">
      <c r="A8" s="62">
        <v>4</v>
      </c>
      <c r="B8" s="63" t="s">
        <v>85</v>
      </c>
      <c r="C8" s="64">
        <v>2</v>
      </c>
      <c r="D8" s="64">
        <v>3</v>
      </c>
      <c r="E8" s="64">
        <v>2</v>
      </c>
      <c r="F8" s="64">
        <v>5</v>
      </c>
      <c r="G8" s="64">
        <v>5</v>
      </c>
      <c r="H8" s="64">
        <v>3</v>
      </c>
      <c r="I8" s="64">
        <v>3</v>
      </c>
      <c r="J8" s="64">
        <v>3</v>
      </c>
      <c r="K8" s="64">
        <v>6</v>
      </c>
      <c r="L8" s="64">
        <v>3</v>
      </c>
      <c r="M8" s="64">
        <v>5</v>
      </c>
      <c r="N8" s="64">
        <v>5</v>
      </c>
      <c r="O8" s="64">
        <f t="shared" si="0"/>
        <v>45</v>
      </c>
    </row>
    <row r="9" spans="1:15" ht="12.75">
      <c r="A9" s="62"/>
      <c r="B9" s="65" t="s">
        <v>86</v>
      </c>
      <c r="C9" s="66">
        <f>SUM(C5:C8)</f>
        <v>1558</v>
      </c>
      <c r="D9" s="66">
        <f>SUM(D5:D8)</f>
        <v>2075</v>
      </c>
      <c r="E9" s="66">
        <f>SUM(E5:E8)</f>
        <v>2030</v>
      </c>
      <c r="F9" s="66">
        <f>SUM(F5:F8)</f>
        <v>2304</v>
      </c>
      <c r="G9" s="66">
        <f aca="true" t="shared" si="1" ref="G9:N9">SUM(G5:G8)</f>
        <v>1874</v>
      </c>
      <c r="H9" s="66">
        <f t="shared" si="1"/>
        <v>1961</v>
      </c>
      <c r="I9" s="66">
        <f t="shared" si="1"/>
        <v>2007</v>
      </c>
      <c r="J9" s="66">
        <f t="shared" si="1"/>
        <v>1891</v>
      </c>
      <c r="K9" s="66">
        <f t="shared" si="1"/>
        <v>1909</v>
      </c>
      <c r="L9" s="66">
        <f t="shared" si="1"/>
        <v>1945</v>
      </c>
      <c r="M9" s="66">
        <f t="shared" si="1"/>
        <v>2056</v>
      </c>
      <c r="N9" s="66">
        <f t="shared" si="1"/>
        <v>2175</v>
      </c>
      <c r="O9" s="66">
        <f t="shared" si="0"/>
        <v>23785</v>
      </c>
    </row>
    <row r="10" spans="1:15" ht="12.75">
      <c r="A10" s="62">
        <v>5</v>
      </c>
      <c r="B10" s="63" t="s">
        <v>87</v>
      </c>
      <c r="C10" s="64">
        <v>60</v>
      </c>
      <c r="D10" s="64">
        <v>58</v>
      </c>
      <c r="E10" s="64">
        <v>53</v>
      </c>
      <c r="F10" s="64">
        <v>61</v>
      </c>
      <c r="G10" s="64">
        <v>62</v>
      </c>
      <c r="H10" s="64">
        <v>63</v>
      </c>
      <c r="I10" s="64">
        <v>70</v>
      </c>
      <c r="J10" s="64">
        <v>68</v>
      </c>
      <c r="K10" s="64">
        <v>65</v>
      </c>
      <c r="L10" s="64">
        <v>63</v>
      </c>
      <c r="M10" s="64">
        <v>62</v>
      </c>
      <c r="N10" s="64">
        <v>65</v>
      </c>
      <c r="O10" s="64">
        <f t="shared" si="0"/>
        <v>750</v>
      </c>
    </row>
    <row r="11" spans="1:15" ht="12.75">
      <c r="A11" s="62">
        <v>6</v>
      </c>
      <c r="B11" s="63" t="s">
        <v>88</v>
      </c>
      <c r="C11" s="66">
        <f>C12+C13+C14+C17+C21+C22</f>
        <v>1584.19</v>
      </c>
      <c r="D11" s="66">
        <f aca="true" t="shared" si="2" ref="D11:N11">D12+D13+D14+D17+D21+D22</f>
        <v>1584.19</v>
      </c>
      <c r="E11" s="66">
        <f t="shared" si="2"/>
        <v>1584.19</v>
      </c>
      <c r="F11" s="66">
        <f t="shared" si="2"/>
        <v>1584.19</v>
      </c>
      <c r="G11" s="66">
        <f t="shared" si="2"/>
        <v>1594.19</v>
      </c>
      <c r="H11" s="66">
        <f t="shared" si="2"/>
        <v>1589.19</v>
      </c>
      <c r="I11" s="66">
        <f t="shared" si="2"/>
        <v>1594.6799999999998</v>
      </c>
      <c r="J11" s="66">
        <f t="shared" si="2"/>
        <v>1589.9099999999999</v>
      </c>
      <c r="K11" s="66">
        <f t="shared" si="2"/>
        <v>1594.9099999999999</v>
      </c>
      <c r="L11" s="66">
        <f t="shared" si="2"/>
        <v>1594.9099999999999</v>
      </c>
      <c r="M11" s="66">
        <f t="shared" si="2"/>
        <v>1584.9099999999999</v>
      </c>
      <c r="N11" s="66">
        <f t="shared" si="2"/>
        <v>1585.42</v>
      </c>
      <c r="O11" s="66">
        <f t="shared" si="0"/>
        <v>19064.879999999997</v>
      </c>
    </row>
    <row r="12" spans="1:15" ht="12.75">
      <c r="A12" s="62"/>
      <c r="B12" s="63" t="s">
        <v>89</v>
      </c>
      <c r="C12" s="64">
        <v>353.5</v>
      </c>
      <c r="D12" s="64">
        <v>353.5</v>
      </c>
      <c r="E12" s="64">
        <v>353.5</v>
      </c>
      <c r="F12" s="64">
        <v>353.5</v>
      </c>
      <c r="G12" s="64">
        <v>353.5</v>
      </c>
      <c r="H12" s="64">
        <v>353.5</v>
      </c>
      <c r="I12" s="64">
        <v>354</v>
      </c>
      <c r="J12" s="64">
        <v>354</v>
      </c>
      <c r="K12" s="64">
        <v>354</v>
      </c>
      <c r="L12" s="64">
        <v>354</v>
      </c>
      <c r="M12" s="64">
        <v>354</v>
      </c>
      <c r="N12" s="64">
        <v>354</v>
      </c>
      <c r="O12" s="64">
        <f t="shared" si="0"/>
        <v>4245</v>
      </c>
    </row>
    <row r="13" spans="1:15" ht="12.75">
      <c r="A13" s="62"/>
      <c r="B13" s="63" t="s">
        <v>90</v>
      </c>
      <c r="C13" s="64">
        <v>25</v>
      </c>
      <c r="D13" s="64">
        <v>25</v>
      </c>
      <c r="E13" s="64">
        <v>25</v>
      </c>
      <c r="F13" s="64">
        <v>25</v>
      </c>
      <c r="G13" s="64">
        <v>30</v>
      </c>
      <c r="H13" s="64">
        <v>25</v>
      </c>
      <c r="I13" s="64">
        <v>30</v>
      </c>
      <c r="J13" s="64">
        <v>25</v>
      </c>
      <c r="K13" s="64">
        <v>30</v>
      </c>
      <c r="L13" s="64">
        <v>30</v>
      </c>
      <c r="M13" s="64">
        <v>30</v>
      </c>
      <c r="N13" s="64">
        <v>30</v>
      </c>
      <c r="O13" s="64">
        <f t="shared" si="0"/>
        <v>330</v>
      </c>
    </row>
    <row r="14" spans="1:15" ht="12.75">
      <c r="A14" s="62"/>
      <c r="B14" s="63" t="s">
        <v>91</v>
      </c>
      <c r="C14" s="64">
        <f>C15+C16</f>
        <v>7.35</v>
      </c>
      <c r="D14" s="64">
        <f>D15+D16</f>
        <v>7.35</v>
      </c>
      <c r="E14" s="64">
        <f>E15+E16</f>
        <v>7.35</v>
      </c>
      <c r="F14" s="64">
        <f>F15+F16</f>
        <v>7.35</v>
      </c>
      <c r="G14" s="64">
        <f aca="true" t="shared" si="3" ref="G14:N14">G15+G16</f>
        <v>7.35</v>
      </c>
      <c r="H14" s="64">
        <f t="shared" si="3"/>
        <v>7.35</v>
      </c>
      <c r="I14" s="64">
        <f t="shared" si="3"/>
        <v>7.34</v>
      </c>
      <c r="J14" s="64">
        <f t="shared" si="3"/>
        <v>7.34</v>
      </c>
      <c r="K14" s="64">
        <f t="shared" si="3"/>
        <v>7.34</v>
      </c>
      <c r="L14" s="64">
        <f t="shared" si="3"/>
        <v>7.34</v>
      </c>
      <c r="M14" s="64">
        <f t="shared" si="3"/>
        <v>7.34</v>
      </c>
      <c r="N14" s="64">
        <f t="shared" si="3"/>
        <v>7.34</v>
      </c>
      <c r="O14" s="64">
        <f t="shared" si="0"/>
        <v>88.14000000000001</v>
      </c>
    </row>
    <row r="15" spans="1:15" ht="12.75">
      <c r="A15" s="62"/>
      <c r="B15" s="63" t="s">
        <v>92</v>
      </c>
      <c r="C15" s="64">
        <v>6.5</v>
      </c>
      <c r="D15" s="64">
        <v>6.5</v>
      </c>
      <c r="E15" s="64">
        <v>6.5</v>
      </c>
      <c r="F15" s="64">
        <v>6.5</v>
      </c>
      <c r="G15" s="64">
        <v>6.5</v>
      </c>
      <c r="H15" s="64">
        <v>6.5</v>
      </c>
      <c r="I15" s="64">
        <v>6.5</v>
      </c>
      <c r="J15" s="64">
        <v>6.5</v>
      </c>
      <c r="K15" s="64">
        <v>6.5</v>
      </c>
      <c r="L15" s="64">
        <v>6.5</v>
      </c>
      <c r="M15" s="64">
        <v>6.5</v>
      </c>
      <c r="N15" s="64">
        <v>6.5</v>
      </c>
      <c r="O15" s="64">
        <f t="shared" si="0"/>
        <v>78</v>
      </c>
    </row>
    <row r="16" spans="1:17" ht="12.75">
      <c r="A16" s="62"/>
      <c r="B16" s="63" t="s">
        <v>93</v>
      </c>
      <c r="C16" s="64">
        <v>0.85</v>
      </c>
      <c r="D16" s="64">
        <v>0.85</v>
      </c>
      <c r="E16" s="64">
        <v>0.85</v>
      </c>
      <c r="F16" s="64">
        <v>0.85</v>
      </c>
      <c r="G16" s="64">
        <v>0.85</v>
      </c>
      <c r="H16" s="64">
        <v>0.85</v>
      </c>
      <c r="I16" s="64">
        <v>0.84</v>
      </c>
      <c r="J16" s="64">
        <v>0.84</v>
      </c>
      <c r="K16" s="64">
        <v>0.84</v>
      </c>
      <c r="L16" s="64">
        <v>0.84</v>
      </c>
      <c r="M16" s="64">
        <v>0.84</v>
      </c>
      <c r="N16" s="64">
        <v>0.84</v>
      </c>
      <c r="O16" s="64">
        <f t="shared" si="0"/>
        <v>10.139999999999999</v>
      </c>
      <c r="P16" s="88"/>
      <c r="Q16" s="48"/>
    </row>
    <row r="17" spans="1:17" ht="12.75">
      <c r="A17" s="62"/>
      <c r="B17" s="63" t="s">
        <v>140</v>
      </c>
      <c r="C17" s="64">
        <f aca="true" t="shared" si="4" ref="C17:I17">C18+C19+C20</f>
        <v>20.34</v>
      </c>
      <c r="D17" s="64">
        <f t="shared" si="4"/>
        <v>20.34</v>
      </c>
      <c r="E17" s="64">
        <f t="shared" si="4"/>
        <v>20.34</v>
      </c>
      <c r="F17" s="64">
        <f t="shared" si="4"/>
        <v>20.34</v>
      </c>
      <c r="G17" s="64">
        <f t="shared" si="4"/>
        <v>20.34</v>
      </c>
      <c r="H17" s="64">
        <f t="shared" si="4"/>
        <v>20.34</v>
      </c>
      <c r="I17" s="64">
        <f t="shared" si="4"/>
        <v>20.34</v>
      </c>
      <c r="J17" s="64">
        <f>J18+J19+J20</f>
        <v>20.57</v>
      </c>
      <c r="K17" s="64">
        <f>K18+K19+K20</f>
        <v>20.57</v>
      </c>
      <c r="L17" s="64">
        <f>L18+L19+L20</f>
        <v>20.57</v>
      </c>
      <c r="M17" s="64">
        <f>M18+M19+M20</f>
        <v>20.57</v>
      </c>
      <c r="N17" s="64">
        <f>N18+N19+N20</f>
        <v>20.57</v>
      </c>
      <c r="O17" s="64">
        <f t="shared" si="0"/>
        <v>245.22999999999996</v>
      </c>
      <c r="Q17" s="48"/>
    </row>
    <row r="18" spans="1:17" ht="12.75">
      <c r="A18" s="62"/>
      <c r="B18" s="63" t="s">
        <v>94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>
        <f t="shared" si="0"/>
        <v>0</v>
      </c>
      <c r="Q18" s="48"/>
    </row>
    <row r="19" spans="1:17" ht="12.75">
      <c r="A19" s="62"/>
      <c r="B19" s="63" t="s">
        <v>92</v>
      </c>
      <c r="C19" s="64">
        <v>18</v>
      </c>
      <c r="D19" s="64">
        <v>18</v>
      </c>
      <c r="E19" s="64">
        <v>18</v>
      </c>
      <c r="F19" s="64">
        <v>18</v>
      </c>
      <c r="G19" s="64">
        <v>18</v>
      </c>
      <c r="H19" s="64">
        <v>18</v>
      </c>
      <c r="I19" s="64">
        <v>18</v>
      </c>
      <c r="J19" s="64">
        <v>18.2</v>
      </c>
      <c r="K19" s="64">
        <v>18.2</v>
      </c>
      <c r="L19" s="64">
        <v>18.2</v>
      </c>
      <c r="M19" s="64">
        <v>18.2</v>
      </c>
      <c r="N19" s="64">
        <v>18.2</v>
      </c>
      <c r="O19" s="64">
        <f t="shared" si="0"/>
        <v>216.99999999999994</v>
      </c>
      <c r="Q19" s="48"/>
    </row>
    <row r="20" spans="1:17" ht="12.75">
      <c r="A20" s="62"/>
      <c r="B20" s="63" t="s">
        <v>93</v>
      </c>
      <c r="C20" s="64">
        <v>2.34</v>
      </c>
      <c r="D20" s="64">
        <v>2.34</v>
      </c>
      <c r="E20" s="64">
        <v>2.34</v>
      </c>
      <c r="F20" s="64">
        <v>2.34</v>
      </c>
      <c r="G20" s="64">
        <v>2.34</v>
      </c>
      <c r="H20" s="64">
        <v>2.34</v>
      </c>
      <c r="I20" s="64">
        <v>2.34</v>
      </c>
      <c r="J20" s="64">
        <v>2.37</v>
      </c>
      <c r="K20" s="64">
        <v>2.37</v>
      </c>
      <c r="L20" s="64">
        <v>2.37</v>
      </c>
      <c r="M20" s="64">
        <v>2.37</v>
      </c>
      <c r="N20" s="64">
        <v>2.37</v>
      </c>
      <c r="O20" s="64">
        <f t="shared" si="0"/>
        <v>28.230000000000004</v>
      </c>
      <c r="Q20" s="48"/>
    </row>
    <row r="21" spans="1:17" ht="12.75">
      <c r="A21" s="62"/>
      <c r="B21" s="63" t="s">
        <v>95</v>
      </c>
      <c r="C21" s="64">
        <v>923</v>
      </c>
      <c r="D21" s="64">
        <v>923</v>
      </c>
      <c r="E21" s="64">
        <v>923</v>
      </c>
      <c r="F21" s="64">
        <v>923</v>
      </c>
      <c r="G21" s="64">
        <v>923</v>
      </c>
      <c r="H21" s="64">
        <v>923</v>
      </c>
      <c r="I21" s="64">
        <v>923</v>
      </c>
      <c r="J21" s="64">
        <v>923</v>
      </c>
      <c r="K21" s="64">
        <v>923</v>
      </c>
      <c r="L21" s="64">
        <v>923</v>
      </c>
      <c r="M21" s="64">
        <v>913</v>
      </c>
      <c r="N21" s="64">
        <v>913.51</v>
      </c>
      <c r="O21" s="64">
        <f>SUM(C21:N21)</f>
        <v>11056.51</v>
      </c>
      <c r="P21" s="88"/>
      <c r="Q21" s="48"/>
    </row>
    <row r="22" spans="1:17" ht="12.75">
      <c r="A22" s="62"/>
      <c r="B22" s="63" t="s">
        <v>96</v>
      </c>
      <c r="C22" s="64">
        <v>255</v>
      </c>
      <c r="D22" s="64">
        <v>255</v>
      </c>
      <c r="E22" s="64">
        <v>255</v>
      </c>
      <c r="F22" s="64">
        <v>255</v>
      </c>
      <c r="G22" s="64">
        <v>260</v>
      </c>
      <c r="H22" s="64">
        <v>260</v>
      </c>
      <c r="I22" s="64">
        <v>260</v>
      </c>
      <c r="J22" s="64">
        <v>260</v>
      </c>
      <c r="K22" s="64">
        <v>260</v>
      </c>
      <c r="L22" s="64">
        <v>260</v>
      </c>
      <c r="M22" s="64">
        <v>260</v>
      </c>
      <c r="N22" s="64">
        <v>260</v>
      </c>
      <c r="O22" s="64">
        <f t="shared" si="0"/>
        <v>3100</v>
      </c>
      <c r="Q22" s="48"/>
    </row>
    <row r="23" spans="1:17" ht="12.75">
      <c r="A23" s="62">
        <v>7</v>
      </c>
      <c r="B23" s="63" t="s">
        <v>97</v>
      </c>
      <c r="C23" s="64">
        <v>21</v>
      </c>
      <c r="D23" s="64">
        <v>21</v>
      </c>
      <c r="E23" s="64">
        <v>21</v>
      </c>
      <c r="F23" s="64">
        <v>21</v>
      </c>
      <c r="G23" s="64">
        <v>21</v>
      </c>
      <c r="H23" s="64">
        <v>21</v>
      </c>
      <c r="I23" s="64">
        <v>21</v>
      </c>
      <c r="J23" s="64">
        <v>21</v>
      </c>
      <c r="K23" s="64">
        <v>21</v>
      </c>
      <c r="L23" s="64">
        <v>21</v>
      </c>
      <c r="M23" s="64">
        <v>21</v>
      </c>
      <c r="N23" s="64">
        <v>21</v>
      </c>
      <c r="O23" s="64">
        <f>SUM(C23:N23)</f>
        <v>252</v>
      </c>
      <c r="Q23" s="48"/>
    </row>
    <row r="24" spans="1:17" ht="12.75">
      <c r="A24" s="62"/>
      <c r="B24" s="63" t="s">
        <v>98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>
        <f aca="true" t="shared" si="5" ref="O24:O34">SUM(C24:N24)</f>
        <v>0</v>
      </c>
      <c r="Q24" s="48"/>
    </row>
    <row r="25" spans="1:17" ht="12.75">
      <c r="A25" s="62"/>
      <c r="B25" s="63" t="s">
        <v>99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>
        <f t="shared" si="5"/>
        <v>0</v>
      </c>
      <c r="Q25" s="48"/>
    </row>
    <row r="26" spans="1:17" ht="12.75">
      <c r="A26" s="62"/>
      <c r="B26" s="63" t="s">
        <v>100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>
        <f t="shared" si="5"/>
        <v>0</v>
      </c>
      <c r="Q26" s="48"/>
    </row>
    <row r="27" spans="1:15" ht="12.75">
      <c r="A27" s="62"/>
      <c r="B27" s="63" t="s">
        <v>101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>
        <f t="shared" si="5"/>
        <v>0</v>
      </c>
    </row>
    <row r="28" spans="1:15" ht="12.75">
      <c r="A28" s="62"/>
      <c r="B28" s="63" t="s">
        <v>102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>
        <f t="shared" si="5"/>
        <v>0</v>
      </c>
    </row>
    <row r="29" spans="1:15" ht="12.75">
      <c r="A29" s="62"/>
      <c r="B29" s="63" t="s">
        <v>103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>
        <f t="shared" si="5"/>
        <v>0</v>
      </c>
    </row>
    <row r="30" spans="1:15" ht="12.75">
      <c r="A30" s="62"/>
      <c r="B30" s="63" t="s">
        <v>104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>
        <f t="shared" si="5"/>
        <v>0</v>
      </c>
    </row>
    <row r="31" spans="1:15" ht="12.75">
      <c r="A31" s="62">
        <v>8</v>
      </c>
      <c r="B31" s="63" t="s">
        <v>105</v>
      </c>
      <c r="C31" s="64">
        <v>15</v>
      </c>
      <c r="D31" s="64">
        <v>20</v>
      </c>
      <c r="E31" s="64">
        <v>22</v>
      </c>
      <c r="F31" s="64">
        <v>20</v>
      </c>
      <c r="G31" s="64">
        <v>20</v>
      </c>
      <c r="H31" s="64">
        <v>18</v>
      </c>
      <c r="I31" s="64">
        <v>17</v>
      </c>
      <c r="J31" s="64">
        <v>18</v>
      </c>
      <c r="K31" s="64">
        <v>20</v>
      </c>
      <c r="L31" s="64">
        <v>22</v>
      </c>
      <c r="M31" s="64">
        <v>18</v>
      </c>
      <c r="N31" s="64">
        <v>20.12</v>
      </c>
      <c r="O31" s="64">
        <f t="shared" si="5"/>
        <v>230.12</v>
      </c>
    </row>
    <row r="32" spans="1:15" ht="12.75">
      <c r="A32" s="62">
        <v>9</v>
      </c>
      <c r="B32" s="63" t="s">
        <v>106</v>
      </c>
      <c r="C32" s="64"/>
      <c r="D32" s="64"/>
      <c r="E32" s="64">
        <v>1</v>
      </c>
      <c r="F32" s="64"/>
      <c r="G32" s="64"/>
      <c r="H32" s="64">
        <v>0.5</v>
      </c>
      <c r="I32" s="64"/>
      <c r="J32" s="64"/>
      <c r="K32" s="64">
        <v>0.5</v>
      </c>
      <c r="L32" s="64"/>
      <c r="M32" s="64"/>
      <c r="N32" s="64"/>
      <c r="O32" s="64">
        <f t="shared" si="5"/>
        <v>2</v>
      </c>
    </row>
    <row r="33" spans="1:15" ht="12.75">
      <c r="A33" s="62">
        <v>10</v>
      </c>
      <c r="B33" s="63" t="s">
        <v>107</v>
      </c>
      <c r="C33" s="64">
        <v>10</v>
      </c>
      <c r="D33" s="64">
        <v>20</v>
      </c>
      <c r="E33" s="64"/>
      <c r="F33" s="64">
        <v>10</v>
      </c>
      <c r="G33" s="64"/>
      <c r="H33" s="64">
        <v>5</v>
      </c>
      <c r="I33" s="64">
        <v>5</v>
      </c>
      <c r="J33" s="64"/>
      <c r="K33" s="64">
        <v>2</v>
      </c>
      <c r="L33" s="64"/>
      <c r="M33" s="64">
        <v>5</v>
      </c>
      <c r="N33" s="64">
        <v>3</v>
      </c>
      <c r="O33" s="64">
        <f t="shared" si="5"/>
        <v>60</v>
      </c>
    </row>
    <row r="34" spans="1:15" ht="12.75">
      <c r="A34" s="68"/>
      <c r="B34" s="69" t="s">
        <v>108</v>
      </c>
      <c r="C34" s="66">
        <f aca="true" t="shared" si="6" ref="C34:N34">C9+C10+C11+C23+C31+C32+C33</f>
        <v>3248.19</v>
      </c>
      <c r="D34" s="66">
        <f t="shared" si="6"/>
        <v>3778.19</v>
      </c>
      <c r="E34" s="66">
        <f t="shared" si="6"/>
        <v>3711.19</v>
      </c>
      <c r="F34" s="66">
        <f t="shared" si="6"/>
        <v>4000.19</v>
      </c>
      <c r="G34" s="66">
        <f t="shared" si="6"/>
        <v>3571.19</v>
      </c>
      <c r="H34" s="66">
        <f t="shared" si="6"/>
        <v>3657.69</v>
      </c>
      <c r="I34" s="66">
        <f t="shared" si="6"/>
        <v>3714.68</v>
      </c>
      <c r="J34" s="66">
        <f t="shared" si="6"/>
        <v>3587.91</v>
      </c>
      <c r="K34" s="66">
        <f t="shared" si="6"/>
        <v>3612.41</v>
      </c>
      <c r="L34" s="66">
        <f t="shared" si="6"/>
        <v>3645.91</v>
      </c>
      <c r="M34" s="66">
        <f t="shared" si="6"/>
        <v>3746.91</v>
      </c>
      <c r="N34" s="66">
        <f t="shared" si="6"/>
        <v>3869.54</v>
      </c>
      <c r="O34" s="66">
        <f t="shared" si="5"/>
        <v>44144.00000000001</v>
      </c>
    </row>
    <row r="35" spans="1:15" ht="12.75">
      <c r="A35" s="62"/>
      <c r="B35" s="69" t="s">
        <v>109</v>
      </c>
      <c r="C35" s="70" t="s">
        <v>141</v>
      </c>
      <c r="D35" s="27" t="s">
        <v>142</v>
      </c>
      <c r="E35" s="27" t="s">
        <v>143</v>
      </c>
      <c r="F35" s="27" t="s">
        <v>72</v>
      </c>
      <c r="G35" s="70" t="s">
        <v>110</v>
      </c>
      <c r="H35" s="70" t="s">
        <v>74</v>
      </c>
      <c r="I35" s="70" t="s">
        <v>75</v>
      </c>
      <c r="J35" s="70" t="s">
        <v>76</v>
      </c>
      <c r="K35" s="70" t="s">
        <v>77</v>
      </c>
      <c r="L35" s="70" t="s">
        <v>78</v>
      </c>
      <c r="M35" s="70" t="s">
        <v>79</v>
      </c>
      <c r="N35" s="70" t="s">
        <v>80</v>
      </c>
      <c r="O35" s="71"/>
    </row>
    <row r="36" spans="1:16" ht="12.75">
      <c r="A36" s="62">
        <v>1</v>
      </c>
      <c r="B36" s="63" t="s">
        <v>111</v>
      </c>
      <c r="C36" s="64">
        <v>2825</v>
      </c>
      <c r="D36" s="64">
        <v>2880</v>
      </c>
      <c r="E36" s="64">
        <v>2885</v>
      </c>
      <c r="F36" s="64">
        <v>2890</v>
      </c>
      <c r="G36" s="64">
        <v>2893</v>
      </c>
      <c r="H36" s="64">
        <v>2896</v>
      </c>
      <c r="I36" s="64">
        <v>2899</v>
      </c>
      <c r="J36" s="64">
        <v>2926</v>
      </c>
      <c r="K36" s="64">
        <v>2929</v>
      </c>
      <c r="L36" s="64">
        <v>2932</v>
      </c>
      <c r="M36" s="64">
        <v>2935</v>
      </c>
      <c r="N36" s="64">
        <v>2937.11</v>
      </c>
      <c r="O36" s="64">
        <f>SUM(C36:N36)</f>
        <v>34827.11</v>
      </c>
      <c r="P36" s="67"/>
    </row>
    <row r="37" spans="1:15" ht="12.75">
      <c r="A37" s="62">
        <v>2</v>
      </c>
      <c r="B37" s="63" t="s">
        <v>112</v>
      </c>
      <c r="C37" s="64">
        <v>8.5</v>
      </c>
      <c r="D37" s="64">
        <v>8.5</v>
      </c>
      <c r="E37" s="64">
        <v>8.5</v>
      </c>
      <c r="F37" s="64">
        <v>8.5</v>
      </c>
      <c r="G37" s="64">
        <v>8.5</v>
      </c>
      <c r="H37" s="64">
        <v>8.5</v>
      </c>
      <c r="I37" s="64">
        <v>8.5</v>
      </c>
      <c r="J37" s="64">
        <v>8.5</v>
      </c>
      <c r="K37" s="64">
        <v>8</v>
      </c>
      <c r="L37" s="64">
        <v>8</v>
      </c>
      <c r="M37" s="64">
        <v>8</v>
      </c>
      <c r="N37" s="64">
        <v>8</v>
      </c>
      <c r="O37" s="64">
        <f aca="true" t="shared" si="7" ref="O37:O55">SUM(C37:N37)</f>
        <v>100</v>
      </c>
    </row>
    <row r="38" spans="1:15" ht="12.75">
      <c r="A38" s="62">
        <v>3</v>
      </c>
      <c r="B38" s="63" t="s">
        <v>113</v>
      </c>
      <c r="C38" s="64">
        <v>40</v>
      </c>
      <c r="D38" s="64">
        <v>40</v>
      </c>
      <c r="E38" s="64">
        <v>40</v>
      </c>
      <c r="F38" s="64">
        <v>40</v>
      </c>
      <c r="G38" s="64">
        <v>40</v>
      </c>
      <c r="H38" s="64">
        <v>40</v>
      </c>
      <c r="I38" s="64">
        <v>40</v>
      </c>
      <c r="J38" s="64">
        <v>40</v>
      </c>
      <c r="K38" s="64">
        <v>40</v>
      </c>
      <c r="L38" s="64">
        <v>40</v>
      </c>
      <c r="M38" s="64">
        <v>40</v>
      </c>
      <c r="N38" s="64">
        <v>40</v>
      </c>
      <c r="O38" s="64">
        <f t="shared" si="7"/>
        <v>480</v>
      </c>
    </row>
    <row r="39" spans="1:15" ht="12.75">
      <c r="A39" s="62">
        <v>4</v>
      </c>
      <c r="B39" s="63" t="s">
        <v>114</v>
      </c>
      <c r="C39" s="64">
        <f>C15</f>
        <v>6.5</v>
      </c>
      <c r="D39" s="64">
        <f aca="true" t="shared" si="8" ref="D39:N39">D15</f>
        <v>6.5</v>
      </c>
      <c r="E39" s="64">
        <f t="shared" si="8"/>
        <v>6.5</v>
      </c>
      <c r="F39" s="64">
        <f t="shared" si="8"/>
        <v>6.5</v>
      </c>
      <c r="G39" s="64">
        <f t="shared" si="8"/>
        <v>6.5</v>
      </c>
      <c r="H39" s="64">
        <f t="shared" si="8"/>
        <v>6.5</v>
      </c>
      <c r="I39" s="64">
        <f t="shared" si="8"/>
        <v>6.5</v>
      </c>
      <c r="J39" s="64">
        <f t="shared" si="8"/>
        <v>6.5</v>
      </c>
      <c r="K39" s="64">
        <f t="shared" si="8"/>
        <v>6.5</v>
      </c>
      <c r="L39" s="64">
        <f t="shared" si="8"/>
        <v>6.5</v>
      </c>
      <c r="M39" s="64">
        <f t="shared" si="8"/>
        <v>6.5</v>
      </c>
      <c r="N39" s="64">
        <f t="shared" si="8"/>
        <v>6.5</v>
      </c>
      <c r="O39" s="64">
        <f t="shared" si="7"/>
        <v>78</v>
      </c>
    </row>
    <row r="40" spans="1:15" ht="12.75">
      <c r="A40" s="62">
        <v>5</v>
      </c>
      <c r="B40" s="63" t="s">
        <v>115</v>
      </c>
      <c r="C40" s="64">
        <f>C19</f>
        <v>18</v>
      </c>
      <c r="D40" s="64">
        <f aca="true" t="shared" si="9" ref="D40:N40">D19</f>
        <v>18</v>
      </c>
      <c r="E40" s="64">
        <f t="shared" si="9"/>
        <v>18</v>
      </c>
      <c r="F40" s="64">
        <f t="shared" si="9"/>
        <v>18</v>
      </c>
      <c r="G40" s="64">
        <f t="shared" si="9"/>
        <v>18</v>
      </c>
      <c r="H40" s="64">
        <f t="shared" si="9"/>
        <v>18</v>
      </c>
      <c r="I40" s="64">
        <f t="shared" si="9"/>
        <v>18</v>
      </c>
      <c r="J40" s="64">
        <f t="shared" si="9"/>
        <v>18.2</v>
      </c>
      <c r="K40" s="64">
        <f t="shared" si="9"/>
        <v>18.2</v>
      </c>
      <c r="L40" s="64">
        <f t="shared" si="9"/>
        <v>18.2</v>
      </c>
      <c r="M40" s="64">
        <f t="shared" si="9"/>
        <v>18.2</v>
      </c>
      <c r="N40" s="64">
        <f t="shared" si="9"/>
        <v>18.2</v>
      </c>
      <c r="O40" s="64">
        <f>SUM(C40:N40)</f>
        <v>216.99999999999994</v>
      </c>
    </row>
    <row r="41" spans="1:15" ht="12.75">
      <c r="A41" s="62"/>
      <c r="B41" s="69" t="s">
        <v>116</v>
      </c>
      <c r="C41" s="66">
        <f aca="true" t="shared" si="10" ref="C41:N41">SUM(C36:C40)</f>
        <v>2898</v>
      </c>
      <c r="D41" s="66">
        <f>SUM(D36:D40)</f>
        <v>2953</v>
      </c>
      <c r="E41" s="66">
        <f t="shared" si="10"/>
        <v>2958</v>
      </c>
      <c r="F41" s="66">
        <f t="shared" si="10"/>
        <v>2963</v>
      </c>
      <c r="G41" s="66">
        <f t="shared" si="10"/>
        <v>2966</v>
      </c>
      <c r="H41" s="66">
        <f t="shared" si="10"/>
        <v>2969</v>
      </c>
      <c r="I41" s="66">
        <f t="shared" si="10"/>
        <v>2972</v>
      </c>
      <c r="J41" s="66">
        <f t="shared" si="10"/>
        <v>2999.2</v>
      </c>
      <c r="K41" s="66">
        <f t="shared" si="10"/>
        <v>3001.7</v>
      </c>
      <c r="L41" s="66">
        <f t="shared" si="10"/>
        <v>3004.7</v>
      </c>
      <c r="M41" s="66">
        <f t="shared" si="10"/>
        <v>3007.7</v>
      </c>
      <c r="N41" s="66">
        <f t="shared" si="10"/>
        <v>3009.81</v>
      </c>
      <c r="O41" s="66">
        <f t="shared" si="7"/>
        <v>35702.11</v>
      </c>
    </row>
    <row r="42" spans="1:15" ht="12.75">
      <c r="A42" s="62">
        <v>6</v>
      </c>
      <c r="B42" s="72" t="s">
        <v>117</v>
      </c>
      <c r="C42" s="64">
        <f>C22</f>
        <v>255</v>
      </c>
      <c r="D42" s="64">
        <f aca="true" t="shared" si="11" ref="D42:N42">D22</f>
        <v>255</v>
      </c>
      <c r="E42" s="64">
        <f t="shared" si="11"/>
        <v>255</v>
      </c>
      <c r="F42" s="64">
        <f t="shared" si="11"/>
        <v>255</v>
      </c>
      <c r="G42" s="64">
        <f t="shared" si="11"/>
        <v>260</v>
      </c>
      <c r="H42" s="64">
        <f t="shared" si="11"/>
        <v>260</v>
      </c>
      <c r="I42" s="64">
        <f t="shared" si="11"/>
        <v>260</v>
      </c>
      <c r="J42" s="64">
        <f t="shared" si="11"/>
        <v>260</v>
      </c>
      <c r="K42" s="64">
        <f t="shared" si="11"/>
        <v>260</v>
      </c>
      <c r="L42" s="64">
        <f t="shared" si="11"/>
        <v>260</v>
      </c>
      <c r="M42" s="64">
        <f t="shared" si="11"/>
        <v>260</v>
      </c>
      <c r="N42" s="64">
        <f t="shared" si="11"/>
        <v>260</v>
      </c>
      <c r="O42" s="64">
        <f t="shared" si="7"/>
        <v>3100</v>
      </c>
    </row>
    <row r="43" spans="1:15" ht="12.75">
      <c r="A43" s="62">
        <v>7</v>
      </c>
      <c r="B43" s="63" t="s">
        <v>118</v>
      </c>
      <c r="C43" s="64">
        <v>8</v>
      </c>
      <c r="D43" s="64">
        <v>8</v>
      </c>
      <c r="E43" s="64">
        <v>8</v>
      </c>
      <c r="F43" s="64">
        <v>8</v>
      </c>
      <c r="G43" s="64">
        <v>7.5</v>
      </c>
      <c r="H43" s="64">
        <v>7.5</v>
      </c>
      <c r="I43" s="64">
        <v>8</v>
      </c>
      <c r="J43" s="64">
        <v>8</v>
      </c>
      <c r="K43" s="64">
        <v>8</v>
      </c>
      <c r="L43" s="64">
        <v>8</v>
      </c>
      <c r="M43" s="64">
        <v>7</v>
      </c>
      <c r="N43" s="64">
        <v>7</v>
      </c>
      <c r="O43" s="64">
        <f t="shared" si="7"/>
        <v>93</v>
      </c>
    </row>
    <row r="44" spans="1:15" ht="12.75">
      <c r="A44" s="62">
        <v>8</v>
      </c>
      <c r="B44" s="63" t="s">
        <v>119</v>
      </c>
      <c r="C44" s="64">
        <v>1</v>
      </c>
      <c r="D44" s="64">
        <v>1</v>
      </c>
      <c r="E44" s="64">
        <v>1</v>
      </c>
      <c r="F44" s="64">
        <v>1</v>
      </c>
      <c r="G44" s="64">
        <v>1</v>
      </c>
      <c r="H44" s="64">
        <v>1</v>
      </c>
      <c r="I44" s="64">
        <v>1</v>
      </c>
      <c r="J44" s="64">
        <v>1</v>
      </c>
      <c r="K44" s="64">
        <v>1</v>
      </c>
      <c r="L44" s="64">
        <v>1</v>
      </c>
      <c r="M44" s="64">
        <v>1</v>
      </c>
      <c r="N44" s="64">
        <v>1</v>
      </c>
      <c r="O44" s="64">
        <f t="shared" si="7"/>
        <v>12</v>
      </c>
    </row>
    <row r="45" spans="1:15" ht="12.75">
      <c r="A45" s="62">
        <v>9</v>
      </c>
      <c r="B45" s="63" t="s">
        <v>120</v>
      </c>
      <c r="C45" s="64">
        <v>0.5</v>
      </c>
      <c r="D45" s="64">
        <v>0.5</v>
      </c>
      <c r="E45" s="64">
        <v>0.5</v>
      </c>
      <c r="F45" s="64">
        <v>0.5</v>
      </c>
      <c r="G45" s="64">
        <v>0.5</v>
      </c>
      <c r="H45" s="64">
        <v>0.5</v>
      </c>
      <c r="I45" s="64">
        <v>0.5</v>
      </c>
      <c r="J45" s="64">
        <v>0.5</v>
      </c>
      <c r="K45" s="64">
        <v>0.5</v>
      </c>
      <c r="L45" s="64">
        <v>0.5</v>
      </c>
      <c r="M45" s="64">
        <v>0.5</v>
      </c>
      <c r="N45" s="64">
        <v>0.5</v>
      </c>
      <c r="O45" s="64">
        <f t="shared" si="7"/>
        <v>6</v>
      </c>
    </row>
    <row r="46" spans="1:15" ht="12.75">
      <c r="A46" s="62">
        <v>10</v>
      </c>
      <c r="B46" s="63" t="s">
        <v>121</v>
      </c>
      <c r="C46" s="64">
        <f>C47+C48+C49</f>
        <v>370.44</v>
      </c>
      <c r="D46" s="64">
        <f aca="true" t="shared" si="12" ref="D46:N46">D47+D48+D49</f>
        <v>377.59</v>
      </c>
      <c r="E46" s="64">
        <f t="shared" si="12"/>
        <v>378.24</v>
      </c>
      <c r="F46" s="64">
        <f t="shared" si="12"/>
        <v>378.89</v>
      </c>
      <c r="G46" s="64">
        <f t="shared" si="12"/>
        <v>379.28</v>
      </c>
      <c r="H46" s="64">
        <f t="shared" si="12"/>
        <v>379.67</v>
      </c>
      <c r="I46" s="64">
        <f t="shared" si="12"/>
        <v>380.04999999999995</v>
      </c>
      <c r="J46" s="64">
        <f t="shared" si="12"/>
        <v>383.59</v>
      </c>
      <c r="K46" s="64">
        <f t="shared" si="12"/>
        <v>383.97999999999996</v>
      </c>
      <c r="L46" s="64">
        <f t="shared" si="12"/>
        <v>384.37</v>
      </c>
      <c r="M46" s="64">
        <f t="shared" si="12"/>
        <v>384.76</v>
      </c>
      <c r="N46" s="64">
        <f t="shared" si="12"/>
        <v>385.03</v>
      </c>
      <c r="O46" s="64">
        <f t="shared" si="7"/>
        <v>4565.889999999999</v>
      </c>
    </row>
    <row r="47" spans="1:16" ht="12.75">
      <c r="A47" s="62"/>
      <c r="B47" s="63" t="s">
        <v>122</v>
      </c>
      <c r="C47" s="64">
        <v>367.25</v>
      </c>
      <c r="D47" s="64">
        <v>374.4</v>
      </c>
      <c r="E47" s="64">
        <v>375.05</v>
      </c>
      <c r="F47" s="64">
        <v>375.7</v>
      </c>
      <c r="G47" s="64">
        <v>376.09</v>
      </c>
      <c r="H47" s="64">
        <v>376.48</v>
      </c>
      <c r="I47" s="64">
        <v>376.87</v>
      </c>
      <c r="J47" s="64">
        <v>380.38</v>
      </c>
      <c r="K47" s="64">
        <v>380.77</v>
      </c>
      <c r="L47" s="64">
        <v>381.16</v>
      </c>
      <c r="M47" s="64">
        <v>381.55</v>
      </c>
      <c r="N47" s="64">
        <v>381.82</v>
      </c>
      <c r="O47" s="64">
        <f t="shared" si="7"/>
        <v>4527.5199999999995</v>
      </c>
      <c r="P47" s="67"/>
    </row>
    <row r="48" spans="1:15" ht="12.75">
      <c r="A48" s="62"/>
      <c r="B48" s="63" t="s">
        <v>123</v>
      </c>
      <c r="C48" s="64">
        <f>C16</f>
        <v>0.85</v>
      </c>
      <c r="D48" s="64">
        <f aca="true" t="shared" si="13" ref="D48:N48">D16</f>
        <v>0.85</v>
      </c>
      <c r="E48" s="64">
        <f t="shared" si="13"/>
        <v>0.85</v>
      </c>
      <c r="F48" s="64">
        <f t="shared" si="13"/>
        <v>0.85</v>
      </c>
      <c r="G48" s="64">
        <f t="shared" si="13"/>
        <v>0.85</v>
      </c>
      <c r="H48" s="64">
        <f t="shared" si="13"/>
        <v>0.85</v>
      </c>
      <c r="I48" s="64">
        <f t="shared" si="13"/>
        <v>0.84</v>
      </c>
      <c r="J48" s="64">
        <f t="shared" si="13"/>
        <v>0.84</v>
      </c>
      <c r="K48" s="64">
        <f t="shared" si="13"/>
        <v>0.84</v>
      </c>
      <c r="L48" s="64">
        <f t="shared" si="13"/>
        <v>0.84</v>
      </c>
      <c r="M48" s="64">
        <f t="shared" si="13"/>
        <v>0.84</v>
      </c>
      <c r="N48" s="64">
        <f t="shared" si="13"/>
        <v>0.84</v>
      </c>
      <c r="O48" s="64">
        <f t="shared" si="7"/>
        <v>10.139999999999999</v>
      </c>
    </row>
    <row r="49" spans="1:15" ht="12.75">
      <c r="A49" s="62"/>
      <c r="B49" s="63" t="s">
        <v>124</v>
      </c>
      <c r="C49" s="64">
        <f>C20</f>
        <v>2.34</v>
      </c>
      <c r="D49" s="64">
        <f aca="true" t="shared" si="14" ref="D49:N49">D20</f>
        <v>2.34</v>
      </c>
      <c r="E49" s="64">
        <f t="shared" si="14"/>
        <v>2.34</v>
      </c>
      <c r="F49" s="64">
        <f t="shared" si="14"/>
        <v>2.34</v>
      </c>
      <c r="G49" s="64">
        <f t="shared" si="14"/>
        <v>2.34</v>
      </c>
      <c r="H49" s="64">
        <f t="shared" si="14"/>
        <v>2.34</v>
      </c>
      <c r="I49" s="64">
        <f t="shared" si="14"/>
        <v>2.34</v>
      </c>
      <c r="J49" s="64">
        <f t="shared" si="14"/>
        <v>2.37</v>
      </c>
      <c r="K49" s="64">
        <f t="shared" si="14"/>
        <v>2.37</v>
      </c>
      <c r="L49" s="64">
        <f t="shared" si="14"/>
        <v>2.37</v>
      </c>
      <c r="M49" s="64">
        <f t="shared" si="14"/>
        <v>2.37</v>
      </c>
      <c r="N49" s="64">
        <f t="shared" si="14"/>
        <v>2.37</v>
      </c>
      <c r="O49" s="64">
        <f t="shared" si="7"/>
        <v>28.230000000000004</v>
      </c>
    </row>
    <row r="50" spans="1:15" ht="12.75">
      <c r="A50" s="62">
        <v>11</v>
      </c>
      <c r="B50" s="63" t="s">
        <v>125</v>
      </c>
      <c r="C50" s="64">
        <v>24</v>
      </c>
      <c r="D50" s="64">
        <v>24</v>
      </c>
      <c r="E50" s="64">
        <v>24</v>
      </c>
      <c r="F50" s="64">
        <v>24</v>
      </c>
      <c r="G50" s="64">
        <v>24</v>
      </c>
      <c r="H50" s="64">
        <v>24</v>
      </c>
      <c r="I50" s="64">
        <v>24</v>
      </c>
      <c r="J50" s="64">
        <v>24.5</v>
      </c>
      <c r="K50" s="64">
        <v>24.5</v>
      </c>
      <c r="L50" s="64">
        <v>26</v>
      </c>
      <c r="M50" s="64">
        <v>26</v>
      </c>
      <c r="N50" s="64">
        <v>26</v>
      </c>
      <c r="O50" s="64">
        <f t="shared" si="7"/>
        <v>295</v>
      </c>
    </row>
    <row r="51" spans="1:15" ht="12.75">
      <c r="A51" s="62">
        <v>12</v>
      </c>
      <c r="B51" s="63" t="s">
        <v>126</v>
      </c>
      <c r="C51" s="64">
        <v>25</v>
      </c>
      <c r="D51" s="64">
        <v>20</v>
      </c>
      <c r="E51" s="64">
        <v>26</v>
      </c>
      <c r="F51" s="64">
        <v>25</v>
      </c>
      <c r="G51" s="64">
        <v>28</v>
      </c>
      <c r="H51" s="64">
        <v>25</v>
      </c>
      <c r="I51" s="64">
        <v>25</v>
      </c>
      <c r="J51" s="64">
        <v>27</v>
      </c>
      <c r="K51" s="64">
        <v>26</v>
      </c>
      <c r="L51" s="64">
        <v>25</v>
      </c>
      <c r="M51" s="64">
        <v>23</v>
      </c>
      <c r="N51" s="67">
        <v>25</v>
      </c>
      <c r="O51" s="64">
        <f>SUM(C51:N51)</f>
        <v>300</v>
      </c>
    </row>
    <row r="52" spans="1:15" ht="12.75">
      <c r="A52" s="62">
        <v>13</v>
      </c>
      <c r="B52" s="63" t="s">
        <v>127</v>
      </c>
      <c r="C52" s="64"/>
      <c r="D52" s="64">
        <v>5</v>
      </c>
      <c r="E52" s="64">
        <v>2</v>
      </c>
      <c r="F52" s="64">
        <v>3</v>
      </c>
      <c r="G52" s="64"/>
      <c r="H52" s="64"/>
      <c r="I52" s="64">
        <v>5</v>
      </c>
      <c r="J52" s="64"/>
      <c r="K52" s="64">
        <v>9</v>
      </c>
      <c r="L52" s="64"/>
      <c r="M52" s="64">
        <v>6</v>
      </c>
      <c r="N52" s="64"/>
      <c r="O52" s="64">
        <f t="shared" si="7"/>
        <v>30</v>
      </c>
    </row>
    <row r="53" spans="1:15" ht="12.75">
      <c r="A53" s="62">
        <v>14</v>
      </c>
      <c r="B53" s="63" t="s">
        <v>128</v>
      </c>
      <c r="C53" s="64">
        <v>5</v>
      </c>
      <c r="D53" s="64"/>
      <c r="E53" s="64"/>
      <c r="F53" s="64">
        <v>15</v>
      </c>
      <c r="G53" s="64"/>
      <c r="H53" s="64"/>
      <c r="I53" s="64">
        <v>3</v>
      </c>
      <c r="J53" s="64"/>
      <c r="K53" s="64">
        <v>10</v>
      </c>
      <c r="L53" s="64"/>
      <c r="M53" s="64">
        <v>7</v>
      </c>
      <c r="N53" s="64"/>
      <c r="O53" s="64">
        <f t="shared" si="7"/>
        <v>40</v>
      </c>
    </row>
    <row r="54" spans="1:15" ht="12.75">
      <c r="A54" s="62">
        <v>16</v>
      </c>
      <c r="B54" s="63" t="s">
        <v>130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>
        <f t="shared" si="7"/>
        <v>0</v>
      </c>
    </row>
    <row r="55" spans="1:15" ht="12.75">
      <c r="A55" s="1"/>
      <c r="B55" s="73" t="s">
        <v>131</v>
      </c>
      <c r="C55" s="66">
        <f>C41+C42+C43+C44+C45+C46+C50+C51+C52+C53+C54</f>
        <v>3586.94</v>
      </c>
      <c r="D55" s="66">
        <f aca="true" t="shared" si="15" ref="D55:N55">D41+D42+D43+D44+D45+D46+D50+D51+D52+D53+D54</f>
        <v>3644.09</v>
      </c>
      <c r="E55" s="66">
        <f t="shared" si="15"/>
        <v>3652.74</v>
      </c>
      <c r="F55" s="66">
        <f t="shared" si="15"/>
        <v>3673.39</v>
      </c>
      <c r="G55" s="66">
        <f t="shared" si="15"/>
        <v>3666.2799999999997</v>
      </c>
      <c r="H55" s="66">
        <f t="shared" si="15"/>
        <v>3666.67</v>
      </c>
      <c r="I55" s="66">
        <f t="shared" si="15"/>
        <v>3678.55</v>
      </c>
      <c r="J55" s="66">
        <f t="shared" si="15"/>
        <v>3703.79</v>
      </c>
      <c r="K55" s="66">
        <f t="shared" si="15"/>
        <v>3724.68</v>
      </c>
      <c r="L55" s="66">
        <f t="shared" si="15"/>
        <v>3709.5699999999997</v>
      </c>
      <c r="M55" s="66">
        <f t="shared" si="15"/>
        <v>3722.96</v>
      </c>
      <c r="N55" s="66">
        <f t="shared" si="15"/>
        <v>3714.34</v>
      </c>
      <c r="O55" s="66">
        <f t="shared" si="7"/>
        <v>44144</v>
      </c>
    </row>
    <row r="56" spans="1:15" ht="12.75">
      <c r="A56" s="1"/>
      <c r="B56" s="74" t="s">
        <v>132</v>
      </c>
      <c r="C56" s="66">
        <f aca="true" t="shared" si="16" ref="C56:N56">C34-C55</f>
        <v>-338.75</v>
      </c>
      <c r="D56" s="66">
        <f t="shared" si="16"/>
        <v>134.0999999999999</v>
      </c>
      <c r="E56" s="66">
        <f t="shared" si="16"/>
        <v>58.45000000000027</v>
      </c>
      <c r="F56" s="66">
        <f t="shared" si="16"/>
        <v>326.8000000000002</v>
      </c>
      <c r="G56" s="66">
        <f t="shared" si="16"/>
        <v>-95.08999999999969</v>
      </c>
      <c r="H56" s="66">
        <f t="shared" si="16"/>
        <v>-8.980000000000018</v>
      </c>
      <c r="I56" s="66">
        <f t="shared" si="16"/>
        <v>36.129999999999654</v>
      </c>
      <c r="J56" s="66">
        <f t="shared" si="16"/>
        <v>-115.88000000000011</v>
      </c>
      <c r="K56" s="66">
        <f t="shared" si="16"/>
        <v>-112.26999999999998</v>
      </c>
      <c r="L56" s="66">
        <f t="shared" si="16"/>
        <v>-63.659999999999854</v>
      </c>
      <c r="M56" s="66">
        <f t="shared" si="16"/>
        <v>23.949999999999818</v>
      </c>
      <c r="N56" s="66">
        <f t="shared" si="16"/>
        <v>155.19999999999982</v>
      </c>
      <c r="O56" s="66">
        <f>O34-O55</f>
        <v>0</v>
      </c>
    </row>
    <row r="57" ht="12.75">
      <c r="A57" s="48"/>
    </row>
    <row r="58" spans="1:2" ht="12.75">
      <c r="A58" s="48"/>
      <c r="B58" s="75" t="s">
        <v>144</v>
      </c>
    </row>
    <row r="59" spans="1:2" ht="12.75">
      <c r="A59" s="48"/>
      <c r="B59" s="75"/>
    </row>
    <row r="60" spans="1:2" ht="12.75">
      <c r="A60" s="48"/>
      <c r="B60" s="75"/>
    </row>
    <row r="61" spans="1:3" ht="12.75">
      <c r="A61" s="48"/>
      <c r="B61" s="76" t="s">
        <v>133</v>
      </c>
      <c r="C61" s="77">
        <v>0.017</v>
      </c>
    </row>
    <row r="62" spans="1:3" ht="12.75">
      <c r="A62" s="48"/>
      <c r="B62" s="76" t="s">
        <v>134</v>
      </c>
      <c r="C62" s="77">
        <v>0.03</v>
      </c>
    </row>
    <row r="63" spans="1:3" ht="12.75">
      <c r="A63" s="48"/>
      <c r="B63" s="76" t="s">
        <v>135</v>
      </c>
      <c r="C63" s="77">
        <v>0.028</v>
      </c>
    </row>
    <row r="64" spans="1:3" ht="12.75">
      <c r="A64" s="48"/>
      <c r="B64" s="76" t="s">
        <v>344</v>
      </c>
      <c r="C64" s="78"/>
    </row>
    <row r="65" spans="1:3" ht="12.75">
      <c r="A65" s="48"/>
      <c r="B65" s="51" t="s">
        <v>136</v>
      </c>
      <c r="C65" s="79">
        <v>0.0109</v>
      </c>
    </row>
    <row r="66" spans="1:3" ht="12.75">
      <c r="A66" s="48"/>
      <c r="B66" s="51" t="s">
        <v>137</v>
      </c>
      <c r="C66" s="79">
        <v>0.0082</v>
      </c>
    </row>
    <row r="67" spans="1:3" ht="12.75">
      <c r="A67" s="48"/>
      <c r="B67" s="75" t="s">
        <v>138</v>
      </c>
      <c r="C67" s="77">
        <v>0.02</v>
      </c>
    </row>
    <row r="68" spans="1:3" ht="12.75">
      <c r="A68" s="48"/>
      <c r="B68" s="76" t="s">
        <v>139</v>
      </c>
      <c r="C68" s="89">
        <v>0.13</v>
      </c>
    </row>
    <row r="69" ht="12.75">
      <c r="A69" s="48"/>
    </row>
    <row r="70" spans="1:2" ht="12.75">
      <c r="A70" s="48"/>
      <c r="B70" s="75"/>
    </row>
    <row r="72" ht="12.75">
      <c r="B72" s="48"/>
    </row>
    <row r="73" ht="12.75">
      <c r="B73" s="80"/>
    </row>
    <row r="74" ht="12.75">
      <c r="B74" s="81"/>
    </row>
    <row r="75" ht="12.75">
      <c r="B75" s="82"/>
    </row>
    <row r="76" ht="12.75">
      <c r="B76" s="82"/>
    </row>
    <row r="77" ht="12.75">
      <c r="B77" s="82"/>
    </row>
    <row r="78" ht="12.75">
      <c r="B78" s="83"/>
    </row>
    <row r="79" ht="12.75">
      <c r="B79" s="83"/>
    </row>
    <row r="80" ht="12.75">
      <c r="B80" s="84"/>
    </row>
    <row r="81" ht="12.75">
      <c r="B81" s="48"/>
    </row>
    <row r="82" ht="12.75">
      <c r="B82" s="85"/>
    </row>
    <row r="83" ht="12.75">
      <c r="B83" s="48"/>
    </row>
    <row r="84" ht="12.75">
      <c r="B84" s="86"/>
    </row>
    <row r="85" ht="12.75">
      <c r="B85" s="48"/>
    </row>
    <row r="86" ht="12.75">
      <c r="B86" s="48"/>
    </row>
    <row r="87" ht="12.75">
      <c r="B87" s="51"/>
    </row>
    <row r="88" ht="12.75">
      <c r="B88" s="48"/>
    </row>
    <row r="89" ht="12.75">
      <c r="B89" s="48"/>
    </row>
  </sheetData>
  <mergeCells count="4">
    <mergeCell ref="A1:A3"/>
    <mergeCell ref="B1:B3"/>
    <mergeCell ref="C1:N2"/>
    <mergeCell ref="O1:O3"/>
  </mergeCells>
  <printOptions/>
  <pageMargins left="0.27" right="0.23" top="0.88" bottom="0.2" header="0.55" footer="0.58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7"/>
  <sheetViews>
    <sheetView workbookViewId="0" topLeftCell="A19">
      <selection activeCell="D13" sqref="D13"/>
    </sheetView>
  </sheetViews>
  <sheetFormatPr defaultColWidth="9.140625" defaultRowHeight="12.75"/>
  <cols>
    <col min="1" max="1" width="13.57421875" style="0" customWidth="1"/>
    <col min="2" max="2" width="62.57421875" style="0" customWidth="1"/>
    <col min="3" max="3" width="20.421875" style="0" customWidth="1"/>
    <col min="4" max="4" width="15.421875" style="0" customWidth="1"/>
  </cols>
  <sheetData>
    <row r="1" spans="3:4" ht="12.75">
      <c r="C1" s="90" t="s">
        <v>145</v>
      </c>
      <c r="D1" s="90" t="s">
        <v>145</v>
      </c>
    </row>
    <row r="2" spans="1:4" ht="15" customHeight="1">
      <c r="A2" s="193" t="s">
        <v>0</v>
      </c>
      <c r="B2" s="193"/>
      <c r="C2" s="137">
        <f>C7+C25+C32+C43</f>
        <v>41939820000</v>
      </c>
      <c r="D2" s="91">
        <f>D7+D25+D32+D43</f>
        <v>0</v>
      </c>
    </row>
    <row r="3" spans="1:4" ht="12.75" customHeight="1">
      <c r="A3" s="213" t="s">
        <v>146</v>
      </c>
      <c r="B3" s="214" t="s">
        <v>3</v>
      </c>
      <c r="C3" s="215" t="s">
        <v>323</v>
      </c>
      <c r="D3" s="195" t="s">
        <v>322</v>
      </c>
    </row>
    <row r="4" spans="1:4" ht="12.75" customHeight="1">
      <c r="A4" s="213"/>
      <c r="B4" s="214"/>
      <c r="C4" s="215"/>
      <c r="D4" s="195"/>
    </row>
    <row r="5" spans="1:4" ht="12.75" customHeight="1">
      <c r="A5" s="213"/>
      <c r="B5" s="214"/>
      <c r="C5" s="215"/>
      <c r="D5" s="195"/>
    </row>
    <row r="6" spans="1:4" ht="12.75">
      <c r="A6" s="213"/>
      <c r="B6" s="214"/>
      <c r="C6" s="138" t="s">
        <v>145</v>
      </c>
      <c r="D6" s="92" t="s">
        <v>145</v>
      </c>
    </row>
    <row r="7" spans="1:4" ht="14.25">
      <c r="A7" s="3">
        <v>71</v>
      </c>
      <c r="B7" s="93" t="s">
        <v>4</v>
      </c>
      <c r="C7" s="132">
        <f>C8+C21+C23</f>
        <v>26441676000</v>
      </c>
      <c r="D7" s="94">
        <f>D8+D21+D23</f>
        <v>0</v>
      </c>
    </row>
    <row r="8" spans="1:4" ht="14.25">
      <c r="A8" s="3">
        <v>712</v>
      </c>
      <c r="B8" s="95" t="s">
        <v>5</v>
      </c>
      <c r="C8" s="96">
        <f>C9+C10+C11+C12+C13+C14+C15+C16+C17+C18+C19+C20</f>
        <v>25706846000</v>
      </c>
      <c r="D8" s="97">
        <f>D9+D10+D11+D12+D13+D14+D15+D16+D17+D18+D19+D20</f>
        <v>0</v>
      </c>
    </row>
    <row r="9" spans="1:4" ht="14.25">
      <c r="A9" s="98">
        <v>712111</v>
      </c>
      <c r="B9" s="11" t="s">
        <v>147</v>
      </c>
      <c r="C9" s="96">
        <v>326390000</v>
      </c>
      <c r="D9" s="97"/>
    </row>
    <row r="10" spans="1:4" ht="14.25">
      <c r="A10" s="98">
        <v>712113</v>
      </c>
      <c r="B10" s="99" t="s">
        <v>148</v>
      </c>
      <c r="C10" s="96">
        <v>22377276000</v>
      </c>
      <c r="D10" s="97"/>
    </row>
    <row r="11" spans="1:4" ht="28.5">
      <c r="A11" s="98">
        <v>712114</v>
      </c>
      <c r="B11" s="6" t="s">
        <v>149</v>
      </c>
      <c r="C11" s="96">
        <v>19500000</v>
      </c>
      <c r="D11" s="97"/>
    </row>
    <row r="12" spans="1:4" ht="28.5">
      <c r="A12" s="98">
        <v>712116</v>
      </c>
      <c r="B12" s="6" t="s">
        <v>150</v>
      </c>
      <c r="C12" s="96">
        <v>9200000</v>
      </c>
      <c r="D12" s="97"/>
    </row>
    <row r="13" spans="1:4" ht="28.5">
      <c r="A13" s="98">
        <v>712117</v>
      </c>
      <c r="B13" s="6" t="s">
        <v>151</v>
      </c>
      <c r="C13" s="96">
        <v>268270000</v>
      </c>
      <c r="D13" s="97"/>
    </row>
    <row r="14" spans="1:4" ht="28.5">
      <c r="A14" s="98">
        <v>712120</v>
      </c>
      <c r="B14" s="6" t="s">
        <v>152</v>
      </c>
      <c r="C14" s="96">
        <v>310000000</v>
      </c>
      <c r="D14" s="97"/>
    </row>
    <row r="15" spans="1:4" ht="28.5">
      <c r="A15" s="98">
        <v>712121</v>
      </c>
      <c r="B15" s="6" t="s">
        <v>153</v>
      </c>
      <c r="C15" s="96">
        <v>210000000</v>
      </c>
      <c r="D15" s="97"/>
    </row>
    <row r="16" spans="1:4" ht="14.25">
      <c r="A16" s="100">
        <v>712122</v>
      </c>
      <c r="B16" s="9" t="s">
        <v>154</v>
      </c>
      <c r="C16" s="96">
        <v>2150000000</v>
      </c>
      <c r="D16" s="97"/>
    </row>
    <row r="17" spans="1:4" ht="28.5">
      <c r="A17" s="98">
        <v>712123</v>
      </c>
      <c r="B17" s="6" t="s">
        <v>155</v>
      </c>
      <c r="C17" s="96">
        <v>3000000</v>
      </c>
      <c r="D17" s="97"/>
    </row>
    <row r="18" spans="1:4" ht="14.25">
      <c r="A18" s="100">
        <v>712124</v>
      </c>
      <c r="B18" s="9" t="s">
        <v>156</v>
      </c>
      <c r="C18" s="96">
        <v>31210000</v>
      </c>
      <c r="D18" s="97"/>
    </row>
    <row r="19" spans="1:4" ht="28.5">
      <c r="A19" s="98">
        <v>712125</v>
      </c>
      <c r="B19" s="6" t="s">
        <v>157</v>
      </c>
      <c r="C19" s="96">
        <v>1000000</v>
      </c>
      <c r="D19" s="97"/>
    </row>
    <row r="20" spans="1:4" ht="45" customHeight="1">
      <c r="A20" s="98">
        <v>712126</v>
      </c>
      <c r="B20" s="6" t="s">
        <v>158</v>
      </c>
      <c r="C20" s="96">
        <v>1000000</v>
      </c>
      <c r="D20" s="97"/>
    </row>
    <row r="21" spans="1:4" ht="14.25">
      <c r="A21" s="3">
        <v>714</v>
      </c>
      <c r="B21" s="95" t="s">
        <v>6</v>
      </c>
      <c r="C21" s="132">
        <f>C22</f>
        <v>734730000</v>
      </c>
      <c r="D21" s="1"/>
    </row>
    <row r="22" spans="1:4" ht="14.25" customHeight="1">
      <c r="A22" s="100">
        <v>714212</v>
      </c>
      <c r="B22" s="9" t="s">
        <v>159</v>
      </c>
      <c r="C22" s="96">
        <v>734730000</v>
      </c>
      <c r="D22" s="1"/>
    </row>
    <row r="23" spans="1:4" ht="14.25" customHeight="1">
      <c r="A23" s="8">
        <v>716</v>
      </c>
      <c r="B23" s="101" t="s">
        <v>7</v>
      </c>
      <c r="C23" s="132">
        <f>C24</f>
        <v>100000</v>
      </c>
      <c r="D23" s="1"/>
    </row>
    <row r="24" spans="1:4" ht="14.25">
      <c r="A24" s="100">
        <v>716114</v>
      </c>
      <c r="B24" s="9" t="s">
        <v>160</v>
      </c>
      <c r="C24" s="96">
        <v>100000</v>
      </c>
      <c r="D24" s="1"/>
    </row>
    <row r="25" spans="1:4" ht="14.25">
      <c r="A25" s="8">
        <v>72</v>
      </c>
      <c r="B25" s="10" t="s">
        <v>8</v>
      </c>
      <c r="C25" s="132">
        <f>C26+C28+C30</f>
        <v>229900000</v>
      </c>
      <c r="D25" s="1"/>
    </row>
    <row r="26" spans="1:4" ht="14.25">
      <c r="A26" s="8">
        <v>721</v>
      </c>
      <c r="B26" s="10" t="s">
        <v>9</v>
      </c>
      <c r="C26" s="132">
        <f>C27</f>
        <v>500000</v>
      </c>
      <c r="D26" s="1"/>
    </row>
    <row r="27" spans="1:4" ht="14.25">
      <c r="A27" s="100">
        <v>721311</v>
      </c>
      <c r="B27" s="11" t="s">
        <v>161</v>
      </c>
      <c r="C27" s="96">
        <v>500000</v>
      </c>
      <c r="D27" s="1"/>
    </row>
    <row r="28" spans="1:4" ht="14.25">
      <c r="A28" s="8">
        <v>723</v>
      </c>
      <c r="B28" s="13" t="s">
        <v>10</v>
      </c>
      <c r="C28" s="132">
        <f>C29</f>
        <v>22000000</v>
      </c>
      <c r="D28" s="1"/>
    </row>
    <row r="29" spans="1:4" ht="14.25">
      <c r="A29" s="100">
        <v>723911</v>
      </c>
      <c r="B29" s="11" t="s">
        <v>162</v>
      </c>
      <c r="C29" s="96">
        <v>22000000</v>
      </c>
      <c r="D29" s="1"/>
    </row>
    <row r="30" spans="1:4" ht="14.25">
      <c r="A30" s="8">
        <v>725</v>
      </c>
      <c r="B30" s="13" t="s">
        <v>11</v>
      </c>
      <c r="C30" s="132">
        <f>C31</f>
        <v>207400000</v>
      </c>
      <c r="D30" s="1"/>
    </row>
    <row r="31" spans="1:4" ht="14.25">
      <c r="A31" s="100">
        <v>725939</v>
      </c>
      <c r="B31" s="11" t="s">
        <v>163</v>
      </c>
      <c r="C31" s="96">
        <v>207400000</v>
      </c>
      <c r="D31" s="1"/>
    </row>
    <row r="32" spans="1:4" ht="14.25">
      <c r="A32" s="8">
        <v>74</v>
      </c>
      <c r="B32" s="12" t="s">
        <v>12</v>
      </c>
      <c r="C32" s="132">
        <f>C33</f>
        <v>15218074000</v>
      </c>
      <c r="D32" s="1"/>
    </row>
    <row r="33" spans="1:4" ht="14.25">
      <c r="A33" s="8">
        <v>741</v>
      </c>
      <c r="B33" s="13" t="s">
        <v>13</v>
      </c>
      <c r="C33" s="132">
        <f>C34+C35+C36+C37+C38+C39+C40+C41+C42</f>
        <v>15218074000</v>
      </c>
      <c r="D33" s="1"/>
    </row>
    <row r="34" spans="1:4" ht="28.5">
      <c r="A34" s="98">
        <v>741112</v>
      </c>
      <c r="B34" s="6" t="s">
        <v>164</v>
      </c>
      <c r="C34" s="96">
        <v>4455000000</v>
      </c>
      <c r="D34" s="1"/>
    </row>
    <row r="35" spans="1:4" ht="14.25">
      <c r="A35" s="98"/>
      <c r="B35" s="6" t="s">
        <v>165</v>
      </c>
      <c r="C35" s="96">
        <v>430000000</v>
      </c>
      <c r="D35" s="1"/>
    </row>
    <row r="36" spans="1:4" ht="14.25">
      <c r="A36" s="100"/>
      <c r="B36" s="9" t="s">
        <v>166</v>
      </c>
      <c r="C36" s="96">
        <v>68820000</v>
      </c>
      <c r="D36" s="1"/>
    </row>
    <row r="37" spans="1:4" ht="14.25">
      <c r="A37" s="100"/>
      <c r="B37" s="9" t="s">
        <v>167</v>
      </c>
      <c r="C37" s="96"/>
      <c r="D37" s="1"/>
    </row>
    <row r="38" spans="1:4" ht="14.25">
      <c r="A38" s="100"/>
      <c r="B38" s="9" t="s">
        <v>115</v>
      </c>
      <c r="C38" s="96">
        <v>319000000</v>
      </c>
      <c r="D38" s="1"/>
    </row>
    <row r="39" spans="1:4" ht="14.25">
      <c r="A39" s="100"/>
      <c r="B39" s="9" t="s">
        <v>168</v>
      </c>
      <c r="C39" s="96">
        <v>39000000</v>
      </c>
      <c r="D39" s="1"/>
    </row>
    <row r="40" spans="1:4" ht="14.25">
      <c r="A40" s="100"/>
      <c r="B40" s="9" t="s">
        <v>169</v>
      </c>
      <c r="C40" s="96">
        <v>2850000000</v>
      </c>
      <c r="D40" s="1"/>
    </row>
    <row r="41" spans="1:4" ht="14.25">
      <c r="A41" s="3"/>
      <c r="B41" s="9" t="s">
        <v>170</v>
      </c>
      <c r="C41" s="96">
        <v>6775314000</v>
      </c>
      <c r="D41" s="1"/>
    </row>
    <row r="42" spans="1:4" ht="28.5">
      <c r="A42" s="98">
        <v>741113</v>
      </c>
      <c r="B42" s="6" t="s">
        <v>171</v>
      </c>
      <c r="C42" s="96">
        <v>280940000</v>
      </c>
      <c r="D42" s="1"/>
    </row>
    <row r="43" spans="1:4" ht="14.25">
      <c r="A43" s="3">
        <v>77</v>
      </c>
      <c r="B43" s="12" t="s">
        <v>14</v>
      </c>
      <c r="C43" s="132">
        <f>C44</f>
        <v>50170000</v>
      </c>
      <c r="D43" s="1"/>
    </row>
    <row r="44" spans="1:4" ht="14.25">
      <c r="A44" s="3">
        <v>771</v>
      </c>
      <c r="B44" s="13" t="s">
        <v>15</v>
      </c>
      <c r="C44" s="132">
        <f>C45</f>
        <v>50170000</v>
      </c>
      <c r="D44" s="1"/>
    </row>
    <row r="45" spans="1:4" ht="28.5">
      <c r="A45" s="3">
        <v>771212</v>
      </c>
      <c r="B45" s="6" t="s">
        <v>172</v>
      </c>
      <c r="C45" s="96">
        <v>50170000</v>
      </c>
      <c r="D45" s="1"/>
    </row>
    <row r="46" spans="1:4" ht="14.25">
      <c r="A46" s="102"/>
      <c r="B46" s="102"/>
      <c r="C46" s="63"/>
      <c r="D46" s="143"/>
    </row>
    <row r="47" spans="1:4" ht="14.25">
      <c r="A47" s="187" t="s">
        <v>16</v>
      </c>
      <c r="B47" s="187"/>
      <c r="C47" s="137">
        <f>C48+C52+C59+C62+C64+C67</f>
        <v>41939820000</v>
      </c>
      <c r="D47" s="1"/>
    </row>
    <row r="48" spans="1:4" ht="14.25">
      <c r="A48" s="15">
        <v>40</v>
      </c>
      <c r="B48" s="16" t="s">
        <v>17</v>
      </c>
      <c r="C48" s="96">
        <f>C49+C50+C51</f>
        <v>288000000</v>
      </c>
      <c r="D48" s="1"/>
    </row>
    <row r="49" spans="1:4" ht="14.25">
      <c r="A49" s="17">
        <v>401</v>
      </c>
      <c r="B49" s="18" t="s">
        <v>18</v>
      </c>
      <c r="C49" s="96">
        <f>C73</f>
        <v>208500000</v>
      </c>
      <c r="D49" s="1"/>
    </row>
    <row r="50" spans="1:4" ht="14.25">
      <c r="A50" s="17">
        <v>402</v>
      </c>
      <c r="B50" s="18" t="s">
        <v>19</v>
      </c>
      <c r="C50" s="96">
        <f>C81</f>
        <v>78910000</v>
      </c>
      <c r="D50" s="1"/>
    </row>
    <row r="51" spans="1:4" ht="14.25">
      <c r="A51" s="17">
        <v>403</v>
      </c>
      <c r="B51" s="18" t="s">
        <v>20</v>
      </c>
      <c r="C51" s="96">
        <f>C85</f>
        <v>590000</v>
      </c>
      <c r="D51" s="1"/>
    </row>
    <row r="52" spans="1:4" ht="14.25">
      <c r="A52" s="15">
        <v>42</v>
      </c>
      <c r="B52" s="14" t="s">
        <v>21</v>
      </c>
      <c r="C52" s="96">
        <f>C53+C54+C55+C56+C57+C58</f>
        <v>305000000</v>
      </c>
      <c r="D52" s="1"/>
    </row>
    <row r="53" spans="1:4" ht="14.25">
      <c r="A53" s="17">
        <v>420</v>
      </c>
      <c r="B53" s="18" t="s">
        <v>22</v>
      </c>
      <c r="C53" s="96">
        <f>C88</f>
        <v>4000000</v>
      </c>
      <c r="D53" s="1"/>
    </row>
    <row r="54" spans="1:4" ht="14.25">
      <c r="A54" s="17">
        <v>421</v>
      </c>
      <c r="B54" s="18" t="s">
        <v>23</v>
      </c>
      <c r="C54" s="96">
        <f>C97+C184</f>
        <v>144360000</v>
      </c>
      <c r="D54" s="1"/>
    </row>
    <row r="55" spans="1:4" ht="14.25">
      <c r="A55" s="17">
        <v>423</v>
      </c>
      <c r="B55" s="18" t="s">
        <v>24</v>
      </c>
      <c r="C55" s="96">
        <f>C113+C190</f>
        <v>18540000</v>
      </c>
      <c r="D55" s="1"/>
    </row>
    <row r="56" spans="1:4" ht="14.25">
      <c r="A56" s="17">
        <v>424</v>
      </c>
      <c r="B56" s="18" t="s">
        <v>25</v>
      </c>
      <c r="C56" s="96">
        <f>C126+C195</f>
        <v>37500000</v>
      </c>
      <c r="D56" s="1"/>
    </row>
    <row r="57" spans="1:4" ht="14.25">
      <c r="A57" s="17">
        <v>425</v>
      </c>
      <c r="B57" s="18" t="s">
        <v>26</v>
      </c>
      <c r="C57" s="96">
        <f>C133+C197</f>
        <v>79500000</v>
      </c>
      <c r="D57" s="1"/>
    </row>
    <row r="58" spans="1:4" ht="14.25">
      <c r="A58" s="17">
        <v>426</v>
      </c>
      <c r="B58" s="18" t="s">
        <v>27</v>
      </c>
      <c r="C58" s="96">
        <f>C146+C201</f>
        <v>21100000</v>
      </c>
      <c r="D58" s="1"/>
    </row>
    <row r="59" spans="1:4" ht="14.25">
      <c r="A59" s="15">
        <v>46</v>
      </c>
      <c r="B59" s="14" t="s">
        <v>28</v>
      </c>
      <c r="C59" s="96">
        <f>C60+C61</f>
        <v>11000000</v>
      </c>
      <c r="D59" s="1"/>
    </row>
    <row r="60" spans="1:4" ht="14.25">
      <c r="A60" s="17">
        <v>463</v>
      </c>
      <c r="B60" s="18" t="s">
        <v>29</v>
      </c>
      <c r="C60" s="96">
        <f>C178</f>
        <v>5000000</v>
      </c>
      <c r="D60" s="1"/>
    </row>
    <row r="61" spans="1:4" ht="14.25">
      <c r="A61" s="17">
        <v>464</v>
      </c>
      <c r="B61" s="18" t="s">
        <v>30</v>
      </c>
      <c r="C61" s="96">
        <f>C151</f>
        <v>6000000</v>
      </c>
      <c r="D61" s="1"/>
    </row>
    <row r="62" spans="1:4" ht="14.25">
      <c r="A62" s="15">
        <v>47</v>
      </c>
      <c r="B62" s="14" t="s">
        <v>31</v>
      </c>
      <c r="C62" s="96">
        <f>C63</f>
        <v>41290820000</v>
      </c>
      <c r="D62" s="1"/>
    </row>
    <row r="63" spans="1:4" ht="14.25">
      <c r="A63" s="17">
        <v>472</v>
      </c>
      <c r="B63" s="18" t="s">
        <v>32</v>
      </c>
      <c r="C63" s="96">
        <f>C171+C211+C216</f>
        <v>41290820000</v>
      </c>
      <c r="D63" s="1"/>
    </row>
    <row r="64" spans="1:4" ht="14.25">
      <c r="A64" s="15">
        <v>48</v>
      </c>
      <c r="B64" s="14" t="s">
        <v>33</v>
      </c>
      <c r="C64" s="96">
        <f>C65+C66</f>
        <v>45000000</v>
      </c>
      <c r="D64" s="1"/>
    </row>
    <row r="65" spans="1:4" ht="14.25">
      <c r="A65" s="17">
        <v>481</v>
      </c>
      <c r="B65" s="18" t="s">
        <v>34</v>
      </c>
      <c r="C65" s="96">
        <f>C163+C205</f>
        <v>15000000</v>
      </c>
      <c r="D65" s="1"/>
    </row>
    <row r="66" spans="1:4" ht="14.25">
      <c r="A66" s="17">
        <v>483</v>
      </c>
      <c r="B66" s="18" t="s">
        <v>35</v>
      </c>
      <c r="C66" s="96">
        <f>C155</f>
        <v>30000000</v>
      </c>
      <c r="D66" s="1"/>
    </row>
    <row r="67" spans="1:4" ht="14.25">
      <c r="A67" s="15">
        <v>486</v>
      </c>
      <c r="B67" s="14" t="s">
        <v>36</v>
      </c>
      <c r="C67" s="96">
        <f>C166</f>
        <v>0</v>
      </c>
      <c r="D67" s="1"/>
    </row>
    <row r="68" spans="1:4" ht="30" customHeight="1">
      <c r="A68" s="216"/>
      <c r="B68" s="199"/>
      <c r="C68" s="139"/>
      <c r="D68" s="143"/>
    </row>
    <row r="69" spans="1:4" ht="14.25">
      <c r="A69" s="184" t="s">
        <v>37</v>
      </c>
      <c r="B69" s="185"/>
      <c r="C69" s="140">
        <f>C70+C168+C176+C181+C208</f>
        <v>41939820000</v>
      </c>
      <c r="D69" s="1"/>
    </row>
    <row r="70" spans="1:4" ht="14.25">
      <c r="A70" s="20">
        <v>1</v>
      </c>
      <c r="B70" s="21" t="s">
        <v>38</v>
      </c>
      <c r="C70" s="141">
        <f>C71+C161</f>
        <v>625360000</v>
      </c>
      <c r="D70" s="1"/>
    </row>
    <row r="71" spans="1:4" ht="14.25">
      <c r="A71" s="107">
        <v>10</v>
      </c>
      <c r="B71" s="28" t="s">
        <v>39</v>
      </c>
      <c r="C71" s="108">
        <f>C72+C87+C150+C154+C166</f>
        <v>620360000</v>
      </c>
      <c r="D71" s="1"/>
    </row>
    <row r="72" spans="1:4" ht="14.25">
      <c r="A72" s="26">
        <v>40</v>
      </c>
      <c r="B72" s="28" t="s">
        <v>40</v>
      </c>
      <c r="C72" s="108">
        <f>C73+C81+C85</f>
        <v>288000000</v>
      </c>
      <c r="D72" s="1"/>
    </row>
    <row r="73" spans="1:4" ht="14.25">
      <c r="A73" s="26">
        <v>401</v>
      </c>
      <c r="B73" s="110" t="s">
        <v>18</v>
      </c>
      <c r="C73" s="108">
        <f>SUM(C74:C80)</f>
        <v>208500000</v>
      </c>
      <c r="D73" s="109"/>
    </row>
    <row r="74" spans="1:4" ht="14.25">
      <c r="A74" s="30">
        <v>401130</v>
      </c>
      <c r="B74" s="112" t="s">
        <v>173</v>
      </c>
      <c r="C74" s="96">
        <v>186700000</v>
      </c>
      <c r="D74" s="97"/>
    </row>
    <row r="75" spans="1:4" ht="14.25">
      <c r="A75" s="30">
        <v>401290</v>
      </c>
      <c r="B75" s="112" t="s">
        <v>174</v>
      </c>
      <c r="C75" s="96">
        <v>2000000</v>
      </c>
      <c r="D75" s="97"/>
    </row>
    <row r="76" spans="1:4" ht="14.25">
      <c r="A76" s="30">
        <v>401310</v>
      </c>
      <c r="B76" s="112" t="s">
        <v>175</v>
      </c>
      <c r="C76" s="96"/>
      <c r="D76" s="97"/>
    </row>
    <row r="77" spans="1:4" ht="14.25">
      <c r="A77" s="30">
        <v>401320</v>
      </c>
      <c r="B77" s="112" t="s">
        <v>176</v>
      </c>
      <c r="C77" s="96"/>
      <c r="D77" s="97"/>
    </row>
    <row r="78" spans="1:4" ht="14.25">
      <c r="A78" s="30">
        <v>401390</v>
      </c>
      <c r="B78" s="112" t="s">
        <v>177</v>
      </c>
      <c r="C78" s="96">
        <v>1420000</v>
      </c>
      <c r="D78" s="97"/>
    </row>
    <row r="79" spans="1:4" ht="14.25">
      <c r="A79" s="30">
        <v>401510</v>
      </c>
      <c r="B79" s="112" t="s">
        <v>178</v>
      </c>
      <c r="C79" s="96">
        <v>17780000</v>
      </c>
      <c r="D79" s="97"/>
    </row>
    <row r="80" spans="1:4" ht="14.25">
      <c r="A80" s="30">
        <v>401520</v>
      </c>
      <c r="B80" s="112" t="s">
        <v>179</v>
      </c>
      <c r="C80" s="96">
        <v>600000</v>
      </c>
      <c r="D80" s="97"/>
    </row>
    <row r="81" spans="1:4" ht="28.5">
      <c r="A81" s="26">
        <v>402</v>
      </c>
      <c r="B81" s="110" t="s">
        <v>19</v>
      </c>
      <c r="C81" s="108">
        <f>SUM(C82:C84)</f>
        <v>78910000</v>
      </c>
      <c r="D81" s="1"/>
    </row>
    <row r="82" spans="1:4" ht="14.25">
      <c r="A82" s="30">
        <v>402110</v>
      </c>
      <c r="B82" s="112" t="s">
        <v>180</v>
      </c>
      <c r="C82" s="96">
        <v>53700000</v>
      </c>
      <c r="D82" s="1"/>
    </row>
    <row r="83" spans="1:4" ht="14.25">
      <c r="A83" s="30">
        <v>402210</v>
      </c>
      <c r="B83" s="112" t="s">
        <v>181</v>
      </c>
      <c r="C83" s="96">
        <v>21300000</v>
      </c>
      <c r="D83" s="1"/>
    </row>
    <row r="84" spans="1:4" ht="14.25">
      <c r="A84" s="30">
        <v>402310</v>
      </c>
      <c r="B84" s="112" t="s">
        <v>182</v>
      </c>
      <c r="C84" s="96">
        <v>3910000</v>
      </c>
      <c r="D84" s="1"/>
    </row>
    <row r="85" spans="1:4" ht="14.25">
      <c r="A85" s="26">
        <v>403</v>
      </c>
      <c r="B85" s="110" t="s">
        <v>20</v>
      </c>
      <c r="C85" s="108">
        <f>C86</f>
        <v>590000</v>
      </c>
      <c r="D85" s="1"/>
    </row>
    <row r="86" spans="1:4" ht="14.25">
      <c r="A86" s="30">
        <v>403110</v>
      </c>
      <c r="B86" s="112" t="s">
        <v>183</v>
      </c>
      <c r="C86" s="96">
        <v>590000</v>
      </c>
      <c r="D86" s="1"/>
    </row>
    <row r="87" spans="1:4" ht="14.25">
      <c r="A87" s="26">
        <v>42</v>
      </c>
      <c r="B87" s="28" t="s">
        <v>42</v>
      </c>
      <c r="C87" s="108">
        <f>C88+C97+C113+C126+C133+C146</f>
        <v>296360000</v>
      </c>
      <c r="D87" s="1"/>
    </row>
    <row r="88" spans="1:4" ht="14.25">
      <c r="A88" s="26">
        <v>420</v>
      </c>
      <c r="B88" s="28" t="s">
        <v>43</v>
      </c>
      <c r="C88" s="108">
        <f>C89+C90+C91+C92+C93+C94+C95+C96</f>
        <v>4000000</v>
      </c>
      <c r="D88" s="1"/>
    </row>
    <row r="89" spans="1:4" ht="14.25">
      <c r="A89" s="30">
        <v>420110</v>
      </c>
      <c r="B89" s="112" t="s">
        <v>184</v>
      </c>
      <c r="C89" s="96">
        <v>1200000</v>
      </c>
      <c r="D89" s="1"/>
    </row>
    <row r="90" spans="1:4" ht="14.25">
      <c r="A90" s="30">
        <v>420120</v>
      </c>
      <c r="B90" s="112" t="s">
        <v>185</v>
      </c>
      <c r="C90" s="96">
        <v>1020000</v>
      </c>
      <c r="D90" s="1"/>
    </row>
    <row r="91" spans="1:4" ht="14.25">
      <c r="A91" s="30">
        <v>420130</v>
      </c>
      <c r="B91" s="112" t="s">
        <v>186</v>
      </c>
      <c r="C91" s="96">
        <v>230000</v>
      </c>
      <c r="D91" s="1"/>
    </row>
    <row r="92" spans="1:4" ht="14.25">
      <c r="A92" s="30">
        <v>420140</v>
      </c>
      <c r="B92" s="112" t="s">
        <v>187</v>
      </c>
      <c r="C92" s="96">
        <v>100000</v>
      </c>
      <c r="D92" s="1"/>
    </row>
    <row r="93" spans="1:4" ht="14.25">
      <c r="A93" s="30">
        <v>420210</v>
      </c>
      <c r="B93" s="112" t="s">
        <v>188</v>
      </c>
      <c r="C93" s="96">
        <v>600000</v>
      </c>
      <c r="D93" s="1"/>
    </row>
    <row r="94" spans="1:4" ht="14.25">
      <c r="A94" s="30">
        <v>420220</v>
      </c>
      <c r="B94" s="112" t="s">
        <v>189</v>
      </c>
      <c r="C94" s="96">
        <v>200000</v>
      </c>
      <c r="D94" s="1"/>
    </row>
    <row r="95" spans="1:4" ht="14.25">
      <c r="A95" s="30">
        <v>420230</v>
      </c>
      <c r="B95" s="112" t="s">
        <v>190</v>
      </c>
      <c r="C95" s="96">
        <v>600000</v>
      </c>
      <c r="D95" s="1"/>
    </row>
    <row r="96" spans="1:4" ht="14.25">
      <c r="A96" s="30">
        <v>420240</v>
      </c>
      <c r="B96" s="112" t="s">
        <v>191</v>
      </c>
      <c r="C96" s="96">
        <v>50000</v>
      </c>
      <c r="D96" s="1"/>
    </row>
    <row r="97" spans="1:4" ht="14.25">
      <c r="A97" s="26">
        <v>421</v>
      </c>
      <c r="B97" s="32" t="s">
        <v>44</v>
      </c>
      <c r="C97" s="108">
        <f>SUM(C98:C112)</f>
        <v>139860000</v>
      </c>
      <c r="D97" s="1"/>
    </row>
    <row r="98" spans="1:4" ht="14.25">
      <c r="A98" s="30">
        <v>421110</v>
      </c>
      <c r="B98" s="112" t="s">
        <v>192</v>
      </c>
      <c r="C98" s="96">
        <v>34000000</v>
      </c>
      <c r="D98" s="1"/>
    </row>
    <row r="99" spans="1:4" ht="14.25">
      <c r="A99" s="30">
        <v>421120</v>
      </c>
      <c r="B99" s="112" t="s">
        <v>193</v>
      </c>
      <c r="C99" s="96">
        <v>4500000</v>
      </c>
      <c r="D99" s="1"/>
    </row>
    <row r="100" spans="1:4" ht="14.25">
      <c r="A100" s="30">
        <v>421130</v>
      </c>
      <c r="B100" s="112" t="s">
        <v>194</v>
      </c>
      <c r="C100" s="96">
        <v>4400000</v>
      </c>
      <c r="D100" s="1"/>
    </row>
    <row r="101" spans="1:4" ht="14.25">
      <c r="A101" s="30">
        <v>421140</v>
      </c>
      <c r="B101" s="112" t="s">
        <v>195</v>
      </c>
      <c r="C101" s="96"/>
      <c r="D101" s="1"/>
    </row>
    <row r="102" spans="1:4" ht="14.25">
      <c r="A102" s="30">
        <v>421190</v>
      </c>
      <c r="B102" s="112" t="s">
        <v>196</v>
      </c>
      <c r="C102" s="96">
        <v>40000</v>
      </c>
      <c r="D102" s="1"/>
    </row>
    <row r="103" spans="1:4" ht="14.25">
      <c r="A103" s="30">
        <v>421210</v>
      </c>
      <c r="B103" s="112" t="s">
        <v>197</v>
      </c>
      <c r="C103" s="96">
        <v>13900000</v>
      </c>
      <c r="D103" s="1"/>
    </row>
    <row r="104" spans="1:4" ht="14.25">
      <c r="A104" s="30">
        <v>421220</v>
      </c>
      <c r="B104" s="112" t="s">
        <v>198</v>
      </c>
      <c r="C104" s="96">
        <v>50000</v>
      </c>
      <c r="D104" s="1"/>
    </row>
    <row r="105" spans="1:4" ht="14.25">
      <c r="A105" s="30">
        <v>421240</v>
      </c>
      <c r="B105" s="112" t="s">
        <v>199</v>
      </c>
      <c r="C105" s="96">
        <v>7500000</v>
      </c>
      <c r="D105" s="1"/>
    </row>
    <row r="106" spans="1:4" ht="14.25">
      <c r="A106" s="30">
        <v>421290</v>
      </c>
      <c r="B106" s="112" t="s">
        <v>200</v>
      </c>
      <c r="C106" s="96"/>
      <c r="D106" s="1"/>
    </row>
    <row r="107" spans="1:4" ht="14.25">
      <c r="A107" s="30">
        <v>421310</v>
      </c>
      <c r="B107" s="112" t="s">
        <v>201</v>
      </c>
      <c r="C107" s="96">
        <v>50000000</v>
      </c>
      <c r="D107" s="1"/>
    </row>
    <row r="108" spans="1:4" ht="14.25">
      <c r="A108" s="30">
        <v>421320</v>
      </c>
      <c r="B108" s="112" t="s">
        <v>202</v>
      </c>
      <c r="C108" s="96">
        <v>22000000</v>
      </c>
      <c r="D108" s="1"/>
    </row>
    <row r="109" spans="1:4" ht="14.25">
      <c r="A109" s="30">
        <v>421390</v>
      </c>
      <c r="B109" s="112" t="s">
        <v>203</v>
      </c>
      <c r="C109" s="96">
        <v>470000</v>
      </c>
      <c r="D109" s="1"/>
    </row>
    <row r="110" spans="1:4" ht="14.25">
      <c r="A110" s="30">
        <v>421410</v>
      </c>
      <c r="B110" s="112" t="s">
        <v>204</v>
      </c>
      <c r="C110" s="96">
        <v>2600000</v>
      </c>
      <c r="D110" s="1"/>
    </row>
    <row r="111" spans="1:4" ht="14.25">
      <c r="A111" s="30">
        <v>421420</v>
      </c>
      <c r="B111" s="112" t="s">
        <v>205</v>
      </c>
      <c r="C111" s="96">
        <v>400000</v>
      </c>
      <c r="D111" s="1"/>
    </row>
    <row r="112" spans="1:4" ht="14.25">
      <c r="A112" s="30">
        <v>421430</v>
      </c>
      <c r="B112" s="112" t="s">
        <v>206</v>
      </c>
      <c r="C112" s="96"/>
      <c r="D112" s="1"/>
    </row>
    <row r="113" spans="1:4" ht="14.25">
      <c r="A113" s="26">
        <v>423</v>
      </c>
      <c r="B113" s="32" t="s">
        <v>45</v>
      </c>
      <c r="C113" s="108">
        <f>SUM(C114:C125)</f>
        <v>18500000</v>
      </c>
      <c r="D113" s="1"/>
    </row>
    <row r="114" spans="1:4" ht="14.25">
      <c r="A114" s="30">
        <v>423110</v>
      </c>
      <c r="B114" s="112" t="s">
        <v>207</v>
      </c>
      <c r="C114" s="96">
        <v>7000000</v>
      </c>
      <c r="D114" s="1"/>
    </row>
    <row r="115" spans="1:4" ht="28.5">
      <c r="A115" s="30">
        <v>423120</v>
      </c>
      <c r="B115" s="112" t="s">
        <v>208</v>
      </c>
      <c r="C115" s="96">
        <v>1700000</v>
      </c>
      <c r="D115" s="1"/>
    </row>
    <row r="116" spans="1:4" ht="14.25">
      <c r="A116" s="30">
        <v>423190</v>
      </c>
      <c r="B116" s="112" t="s">
        <v>209</v>
      </c>
      <c r="C116" s="96"/>
      <c r="D116" s="1"/>
    </row>
    <row r="117" spans="1:4" ht="14.25">
      <c r="A117" s="30">
        <v>423210</v>
      </c>
      <c r="B117" s="112" t="s">
        <v>210</v>
      </c>
      <c r="C117" s="96">
        <v>7700000</v>
      </c>
      <c r="D117" s="1"/>
    </row>
    <row r="118" spans="1:4" ht="14.25">
      <c r="A118" s="30">
        <v>423310</v>
      </c>
      <c r="B118" s="112" t="s">
        <v>211</v>
      </c>
      <c r="C118" s="96">
        <v>50000</v>
      </c>
      <c r="D118" s="1"/>
    </row>
    <row r="119" spans="1:4" ht="14.25">
      <c r="A119" s="30">
        <v>423320</v>
      </c>
      <c r="B119" s="112" t="s">
        <v>212</v>
      </c>
      <c r="C119" s="96">
        <v>10000</v>
      </c>
      <c r="D119" s="1"/>
    </row>
    <row r="120" spans="1:4" ht="14.25">
      <c r="A120" s="30">
        <v>423330</v>
      </c>
      <c r="B120" s="112" t="s">
        <v>213</v>
      </c>
      <c r="C120" s="96"/>
      <c r="D120" s="1"/>
    </row>
    <row r="121" spans="1:4" ht="14.25">
      <c r="A121" s="30">
        <v>423410</v>
      </c>
      <c r="B121" s="112" t="s">
        <v>214</v>
      </c>
      <c r="C121" s="96"/>
      <c r="D121" s="1"/>
    </row>
    <row r="122" spans="1:4" ht="14.25">
      <c r="A122" s="30">
        <v>423710</v>
      </c>
      <c r="B122" s="112" t="s">
        <v>215</v>
      </c>
      <c r="C122" s="96">
        <v>1830000</v>
      </c>
      <c r="D122" s="1"/>
    </row>
    <row r="123" spans="1:4" ht="14.25" customHeight="1">
      <c r="A123" s="30">
        <v>423720</v>
      </c>
      <c r="B123" s="112" t="s">
        <v>216</v>
      </c>
      <c r="C123" s="96">
        <v>100000</v>
      </c>
      <c r="D123" s="1"/>
    </row>
    <row r="124" spans="1:4" ht="14.25">
      <c r="A124" s="30">
        <v>423910</v>
      </c>
      <c r="B124" s="112" t="s">
        <v>217</v>
      </c>
      <c r="C124" s="96">
        <v>40000</v>
      </c>
      <c r="D124" s="1"/>
    </row>
    <row r="125" spans="1:4" ht="14.25">
      <c r="A125" s="30">
        <v>423990</v>
      </c>
      <c r="B125" s="112" t="s">
        <v>218</v>
      </c>
      <c r="C125" s="96">
        <v>70000</v>
      </c>
      <c r="D125" s="1"/>
    </row>
    <row r="126" spans="1:4" ht="14.25">
      <c r="A126" s="26">
        <v>424</v>
      </c>
      <c r="B126" s="28" t="s">
        <v>25</v>
      </c>
      <c r="C126" s="108">
        <f>SUM(C127:C132)</f>
        <v>36000000</v>
      </c>
      <c r="D126" s="109"/>
    </row>
    <row r="127" spans="1:4" ht="28.5">
      <c r="A127" s="30">
        <v>424110</v>
      </c>
      <c r="B127" s="112" t="s">
        <v>219</v>
      </c>
      <c r="C127" s="96">
        <v>4500000</v>
      </c>
      <c r="D127" s="1"/>
    </row>
    <row r="128" spans="1:4" ht="14.25">
      <c r="A128" s="30">
        <v>424210</v>
      </c>
      <c r="B128" s="112" t="s">
        <v>220</v>
      </c>
      <c r="C128" s="96">
        <v>3600000</v>
      </c>
      <c r="D128" s="1"/>
    </row>
    <row r="129" spans="1:4" ht="14.25">
      <c r="A129" s="30">
        <v>424220</v>
      </c>
      <c r="B129" s="112" t="s">
        <v>221</v>
      </c>
      <c r="C129" s="96"/>
      <c r="D129" s="1"/>
    </row>
    <row r="130" spans="1:4" ht="14.25">
      <c r="A130" s="30">
        <v>424230</v>
      </c>
      <c r="B130" s="112" t="s">
        <v>222</v>
      </c>
      <c r="C130" s="96">
        <v>450000</v>
      </c>
      <c r="D130" s="1"/>
    </row>
    <row r="131" spans="1:4" ht="14.25">
      <c r="A131" s="30">
        <v>424410</v>
      </c>
      <c r="B131" s="112" t="s">
        <v>223</v>
      </c>
      <c r="C131" s="96">
        <v>100000</v>
      </c>
      <c r="D131" s="1"/>
    </row>
    <row r="132" spans="1:4" ht="28.5">
      <c r="A132" s="30">
        <v>424420</v>
      </c>
      <c r="B132" s="112" t="s">
        <v>224</v>
      </c>
      <c r="C132" s="96">
        <v>27350000</v>
      </c>
      <c r="D132" s="1"/>
    </row>
    <row r="133" spans="1:4" ht="14.25">
      <c r="A133" s="26">
        <v>425</v>
      </c>
      <c r="B133" s="28" t="s">
        <v>26</v>
      </c>
      <c r="C133" s="108">
        <f>SUM(C134:C145)</f>
        <v>77000000</v>
      </c>
      <c r="D133" s="109"/>
    </row>
    <row r="134" spans="1:4" ht="28.5">
      <c r="A134" s="30">
        <v>425130</v>
      </c>
      <c r="B134" s="112" t="s">
        <v>225</v>
      </c>
      <c r="C134" s="96">
        <v>1000000</v>
      </c>
      <c r="D134" s="1"/>
    </row>
    <row r="135" spans="1:4" ht="14.25">
      <c r="A135" s="30">
        <v>425210</v>
      </c>
      <c r="B135" s="112" t="s">
        <v>226</v>
      </c>
      <c r="C135" s="96">
        <v>21500000</v>
      </c>
      <c r="D135" s="1"/>
    </row>
    <row r="136" spans="1:4" ht="14.25">
      <c r="A136" s="30">
        <v>425220</v>
      </c>
      <c r="B136" s="112" t="s">
        <v>227</v>
      </c>
      <c r="C136" s="96">
        <v>1500000</v>
      </c>
      <c r="D136" s="1"/>
    </row>
    <row r="137" spans="1:4" ht="14.25">
      <c r="A137" s="30">
        <v>425250</v>
      </c>
      <c r="B137" s="112" t="s">
        <v>228</v>
      </c>
      <c r="C137" s="96">
        <v>1100000</v>
      </c>
      <c r="D137" s="1"/>
    </row>
    <row r="138" spans="1:4" ht="14.25">
      <c r="A138" s="30">
        <v>425260</v>
      </c>
      <c r="B138" s="112" t="s">
        <v>229</v>
      </c>
      <c r="C138" s="96">
        <v>750000</v>
      </c>
      <c r="D138" s="1"/>
    </row>
    <row r="139" spans="1:4" ht="14.25">
      <c r="A139" s="30">
        <v>425290</v>
      </c>
      <c r="B139" s="112" t="s">
        <v>230</v>
      </c>
      <c r="C139" s="96">
        <v>400000</v>
      </c>
      <c r="D139" s="1"/>
    </row>
    <row r="140" spans="1:4" ht="14.25">
      <c r="A140" s="30">
        <v>425310</v>
      </c>
      <c r="B140" s="112" t="s">
        <v>231</v>
      </c>
      <c r="C140" s="96">
        <v>100000</v>
      </c>
      <c r="D140" s="1"/>
    </row>
    <row r="141" spans="1:4" ht="14.25">
      <c r="A141" s="30">
        <v>425320</v>
      </c>
      <c r="B141" s="112" t="s">
        <v>232</v>
      </c>
      <c r="C141" s="96"/>
      <c r="D141" s="1"/>
    </row>
    <row r="142" spans="1:4" ht="14.25">
      <c r="A142" s="30">
        <v>425710</v>
      </c>
      <c r="B142" s="112" t="s">
        <v>233</v>
      </c>
      <c r="C142" s="96">
        <v>3000000</v>
      </c>
      <c r="D142" s="1"/>
    </row>
    <row r="143" spans="1:4" ht="14.25">
      <c r="A143" s="30">
        <v>425910</v>
      </c>
      <c r="B143" s="112" t="s">
        <v>234</v>
      </c>
      <c r="C143" s="96">
        <v>150000</v>
      </c>
      <c r="D143" s="1"/>
    </row>
    <row r="144" spans="1:4" ht="14.25">
      <c r="A144" s="30">
        <v>425920</v>
      </c>
      <c r="B144" s="112" t="s">
        <v>235</v>
      </c>
      <c r="C144" s="96">
        <v>1500000</v>
      </c>
      <c r="D144" s="1"/>
    </row>
    <row r="145" spans="1:4" ht="14.25">
      <c r="A145" s="30">
        <v>425990</v>
      </c>
      <c r="B145" s="112" t="s">
        <v>236</v>
      </c>
      <c r="C145" s="96">
        <v>46000000</v>
      </c>
      <c r="D145" s="1"/>
    </row>
    <row r="146" spans="1:4" ht="14.25">
      <c r="A146" s="26">
        <v>426</v>
      </c>
      <c r="B146" s="28" t="s">
        <v>27</v>
      </c>
      <c r="C146" s="108">
        <f>SUM(C147:C149)</f>
        <v>21000000</v>
      </c>
      <c r="D146" s="109"/>
    </row>
    <row r="147" spans="1:4" ht="14.25">
      <c r="A147" s="30">
        <v>426110</v>
      </c>
      <c r="B147" s="113" t="s">
        <v>237</v>
      </c>
      <c r="C147" s="114">
        <v>550000</v>
      </c>
      <c r="D147" s="1"/>
    </row>
    <row r="148" spans="1:4" ht="14.25">
      <c r="A148" s="30">
        <v>426210</v>
      </c>
      <c r="B148" s="112" t="s">
        <v>238</v>
      </c>
      <c r="C148" s="114">
        <v>2000000</v>
      </c>
      <c r="D148" s="1"/>
    </row>
    <row r="149" spans="1:4" ht="14.25">
      <c r="A149" s="30">
        <v>426990</v>
      </c>
      <c r="B149" s="112" t="s">
        <v>239</v>
      </c>
      <c r="C149" s="114">
        <v>18450000</v>
      </c>
      <c r="D149" s="1"/>
    </row>
    <row r="150" spans="1:4" ht="14.25">
      <c r="A150" s="26">
        <v>46</v>
      </c>
      <c r="B150" s="33" t="s">
        <v>28</v>
      </c>
      <c r="C150" s="108">
        <f>C151</f>
        <v>6000000</v>
      </c>
      <c r="D150" s="1"/>
    </row>
    <row r="151" spans="1:4" ht="14.25">
      <c r="A151" s="26">
        <v>464</v>
      </c>
      <c r="B151" s="28" t="s">
        <v>30</v>
      </c>
      <c r="C151" s="108">
        <f>C152+C153</f>
        <v>6000000</v>
      </c>
      <c r="D151" s="109"/>
    </row>
    <row r="152" spans="1:4" ht="14.25">
      <c r="A152" s="30">
        <v>464910</v>
      </c>
      <c r="B152" s="112" t="s">
        <v>240</v>
      </c>
      <c r="C152" s="114">
        <v>4800000</v>
      </c>
      <c r="D152" s="1"/>
    </row>
    <row r="153" spans="1:4" ht="14.25">
      <c r="A153" s="30">
        <v>464990</v>
      </c>
      <c r="B153" s="113" t="s">
        <v>241</v>
      </c>
      <c r="C153" s="114">
        <v>1200000</v>
      </c>
      <c r="D153" s="1"/>
    </row>
    <row r="154" spans="1:4" ht="14.25">
      <c r="A154" s="26">
        <v>48</v>
      </c>
      <c r="B154" s="33" t="s">
        <v>33</v>
      </c>
      <c r="C154" s="108">
        <f>C155</f>
        <v>30000000</v>
      </c>
      <c r="D154" s="1"/>
    </row>
    <row r="155" spans="1:4" ht="14.25">
      <c r="A155" s="26">
        <v>483</v>
      </c>
      <c r="B155" s="28" t="s">
        <v>47</v>
      </c>
      <c r="C155" s="108">
        <f>C156+C157+C158+C159+C160</f>
        <v>30000000</v>
      </c>
      <c r="D155" s="109"/>
    </row>
    <row r="156" spans="1:4" ht="14.25">
      <c r="A156" s="116">
        <v>483110</v>
      </c>
      <c r="B156" s="112" t="s">
        <v>242</v>
      </c>
      <c r="C156" s="114"/>
      <c r="D156" s="1"/>
    </row>
    <row r="157" spans="1:4" ht="14.25">
      <c r="A157" s="116">
        <v>483210</v>
      </c>
      <c r="B157" s="112" t="s">
        <v>243</v>
      </c>
      <c r="C157" s="114"/>
      <c r="D157" s="1"/>
    </row>
    <row r="158" spans="1:4" ht="14.25">
      <c r="A158" s="117">
        <v>483240</v>
      </c>
      <c r="B158" s="112" t="s">
        <v>244</v>
      </c>
      <c r="C158" s="114">
        <v>30000000</v>
      </c>
      <c r="D158" s="1"/>
    </row>
    <row r="159" spans="1:4" ht="14.25">
      <c r="A159" s="116">
        <v>483290</v>
      </c>
      <c r="B159" s="112" t="s">
        <v>245</v>
      </c>
      <c r="C159" s="114"/>
      <c r="D159" s="1"/>
    </row>
    <row r="160" spans="1:4" ht="14.25">
      <c r="A160" s="116">
        <v>483310</v>
      </c>
      <c r="B160" s="113" t="s">
        <v>246</v>
      </c>
      <c r="C160" s="114"/>
      <c r="D160" s="1"/>
    </row>
    <row r="161" spans="1:4" ht="14.25">
      <c r="A161" s="26" t="s">
        <v>48</v>
      </c>
      <c r="B161" s="33" t="s">
        <v>49</v>
      </c>
      <c r="C161" s="108">
        <f>C162</f>
        <v>5000000</v>
      </c>
      <c r="D161" s="1"/>
    </row>
    <row r="162" spans="1:4" ht="14.25">
      <c r="A162" s="26">
        <v>48</v>
      </c>
      <c r="B162" s="33" t="s">
        <v>33</v>
      </c>
      <c r="C162" s="108">
        <f>C163</f>
        <v>5000000</v>
      </c>
      <c r="D162" s="1"/>
    </row>
    <row r="163" spans="1:4" ht="14.25">
      <c r="A163" s="26">
        <v>481</v>
      </c>
      <c r="B163" s="28" t="s">
        <v>46</v>
      </c>
      <c r="C163" s="108">
        <f>C164+C165</f>
        <v>5000000</v>
      </c>
      <c r="D163" s="109"/>
    </row>
    <row r="164" spans="1:4" ht="14.25">
      <c r="A164" s="30">
        <v>481220</v>
      </c>
      <c r="B164" s="118" t="s">
        <v>247</v>
      </c>
      <c r="C164" s="114"/>
      <c r="D164" s="1"/>
    </row>
    <row r="165" spans="1:4" ht="14.25">
      <c r="A165" s="116">
        <v>481230</v>
      </c>
      <c r="B165" s="118" t="s">
        <v>248</v>
      </c>
      <c r="C165" s="114">
        <v>5000000</v>
      </c>
      <c r="D165" s="1"/>
    </row>
    <row r="166" spans="1:4" ht="14.25">
      <c r="A166" s="37">
        <v>486</v>
      </c>
      <c r="B166" s="119" t="s">
        <v>36</v>
      </c>
      <c r="C166" s="142">
        <f>C167</f>
        <v>0</v>
      </c>
      <c r="D166" s="1"/>
    </row>
    <row r="167" spans="1:4" ht="14.25">
      <c r="A167" s="116">
        <v>486</v>
      </c>
      <c r="B167" s="118" t="s">
        <v>36</v>
      </c>
      <c r="C167" s="114"/>
      <c r="D167" s="1"/>
    </row>
    <row r="168" spans="1:4" ht="14.25">
      <c r="A168" s="34">
        <v>2</v>
      </c>
      <c r="B168" s="35" t="s">
        <v>50</v>
      </c>
      <c r="C168" s="141">
        <f>C169</f>
        <v>40903000000</v>
      </c>
      <c r="D168" s="1"/>
    </row>
    <row r="169" spans="1:4" ht="14.25">
      <c r="A169" s="37">
        <v>20</v>
      </c>
      <c r="B169" s="28" t="s">
        <v>51</v>
      </c>
      <c r="C169" s="108">
        <f>C170</f>
        <v>40903000000</v>
      </c>
      <c r="D169" s="1"/>
    </row>
    <row r="170" spans="1:4" ht="14.25">
      <c r="A170" s="37">
        <v>47</v>
      </c>
      <c r="B170" s="33" t="s">
        <v>52</v>
      </c>
      <c r="C170" s="108">
        <f>C171</f>
        <v>40903000000</v>
      </c>
      <c r="D170" s="1"/>
    </row>
    <row r="171" spans="1:4" ht="14.25">
      <c r="A171" s="26">
        <v>472</v>
      </c>
      <c r="B171" s="28" t="s">
        <v>53</v>
      </c>
      <c r="C171" s="108">
        <f>C172+C173+C174+C175</f>
        <v>40903000000</v>
      </c>
      <c r="D171" s="109"/>
    </row>
    <row r="172" spans="1:4" ht="14.25">
      <c r="A172" s="121">
        <v>472110</v>
      </c>
      <c r="B172" s="113" t="s">
        <v>249</v>
      </c>
      <c r="C172" s="96">
        <v>33654000000</v>
      </c>
      <c r="D172" s="1"/>
    </row>
    <row r="173" spans="1:4" ht="14.25">
      <c r="A173" s="121">
        <v>472210</v>
      </c>
      <c r="B173" s="113" t="s">
        <v>250</v>
      </c>
      <c r="C173" s="96">
        <v>100000000</v>
      </c>
      <c r="D173" s="1"/>
    </row>
    <row r="174" spans="1:4" ht="28.5">
      <c r="A174" s="121">
        <v>472310</v>
      </c>
      <c r="B174" s="113" t="s">
        <v>251</v>
      </c>
      <c r="C174" s="96">
        <v>2850000000</v>
      </c>
      <c r="D174" s="1"/>
    </row>
    <row r="175" spans="1:4" ht="14.25">
      <c r="A175" s="121">
        <v>472410</v>
      </c>
      <c r="B175" s="113" t="s">
        <v>252</v>
      </c>
      <c r="C175" s="96">
        <v>4299000000</v>
      </c>
      <c r="D175" s="1"/>
    </row>
    <row r="176" spans="1:4" ht="25.5">
      <c r="A176" s="42">
        <v>3</v>
      </c>
      <c r="B176" s="43" t="s">
        <v>56</v>
      </c>
      <c r="C176" s="141">
        <f>C177</f>
        <v>5000000</v>
      </c>
      <c r="D176" s="1"/>
    </row>
    <row r="177" spans="1:4" ht="28.5">
      <c r="A177" s="46">
        <v>30</v>
      </c>
      <c r="B177" s="32" t="s">
        <v>57</v>
      </c>
      <c r="C177" s="108">
        <f>C178</f>
        <v>5000000</v>
      </c>
      <c r="D177" s="1"/>
    </row>
    <row r="178" spans="1:4" ht="14.25">
      <c r="A178" s="26">
        <v>463</v>
      </c>
      <c r="B178" s="28" t="s">
        <v>253</v>
      </c>
      <c r="C178" s="108">
        <f>C179</f>
        <v>5000000</v>
      </c>
      <c r="D178" s="109"/>
    </row>
    <row r="179" spans="1:4" ht="28.5">
      <c r="A179" s="121">
        <v>463140</v>
      </c>
      <c r="B179" s="113" t="s">
        <v>254</v>
      </c>
      <c r="C179" s="96">
        <v>5000000</v>
      </c>
      <c r="D179" s="1"/>
    </row>
    <row r="180" spans="3:4" ht="12.75">
      <c r="C180" s="63"/>
      <c r="D180" s="1"/>
    </row>
    <row r="181" spans="1:4" ht="25.5">
      <c r="A181" s="42">
        <v>4</v>
      </c>
      <c r="B181" s="43" t="s">
        <v>58</v>
      </c>
      <c r="C181" s="141">
        <f>C182+C204</f>
        <v>18640000</v>
      </c>
      <c r="D181" s="1"/>
    </row>
    <row r="182" spans="1:4" ht="28.5">
      <c r="A182" s="46">
        <v>40</v>
      </c>
      <c r="B182" s="32" t="s">
        <v>59</v>
      </c>
      <c r="C182" s="108">
        <f>C183</f>
        <v>8640000</v>
      </c>
      <c r="D182" s="1"/>
    </row>
    <row r="183" spans="1:4" ht="14.25">
      <c r="A183" s="26">
        <v>42</v>
      </c>
      <c r="B183" s="28" t="s">
        <v>42</v>
      </c>
      <c r="C183" s="108">
        <f>C184+C190+C195+C197+C201</f>
        <v>8640000</v>
      </c>
      <c r="D183" s="1"/>
    </row>
    <row r="184" spans="1:4" ht="14.25">
      <c r="A184" s="26">
        <v>421</v>
      </c>
      <c r="B184" s="32" t="s">
        <v>44</v>
      </c>
      <c r="C184" s="108">
        <f>C185+C186+C187+C189+C188</f>
        <v>4500000</v>
      </c>
      <c r="D184" s="1"/>
    </row>
    <row r="185" spans="1:4" ht="14.25">
      <c r="A185" s="30">
        <v>421110</v>
      </c>
      <c r="B185" s="112" t="s">
        <v>192</v>
      </c>
      <c r="C185" s="96">
        <v>1500000</v>
      </c>
      <c r="D185" s="1"/>
    </row>
    <row r="186" spans="1:4" ht="14.25">
      <c r="A186" s="30">
        <v>421120</v>
      </c>
      <c r="B186" s="112" t="s">
        <v>193</v>
      </c>
      <c r="C186" s="96">
        <v>1300000</v>
      </c>
      <c r="D186" s="1"/>
    </row>
    <row r="187" spans="1:4" ht="14.25">
      <c r="A187" s="30">
        <v>421130</v>
      </c>
      <c r="B187" s="112" t="s">
        <v>194</v>
      </c>
      <c r="C187" s="96">
        <v>840000</v>
      </c>
      <c r="D187" s="1"/>
    </row>
    <row r="188" spans="1:4" ht="14.25">
      <c r="A188" s="30">
        <v>421320</v>
      </c>
      <c r="B188" s="112" t="s">
        <v>202</v>
      </c>
      <c r="C188" s="96">
        <v>10000</v>
      </c>
      <c r="D188" s="1"/>
    </row>
    <row r="189" spans="1:4" ht="14.25">
      <c r="A189" s="30">
        <v>421210</v>
      </c>
      <c r="B189" s="112" t="s">
        <v>197</v>
      </c>
      <c r="C189" s="96">
        <v>850000</v>
      </c>
      <c r="D189" s="1"/>
    </row>
    <row r="190" spans="1:4" ht="14.25">
      <c r="A190" s="26">
        <v>423</v>
      </c>
      <c r="B190" s="32" t="s">
        <v>45</v>
      </c>
      <c r="C190" s="108">
        <f>C191+C192+C193+C194</f>
        <v>40000</v>
      </c>
      <c r="D190" s="1"/>
    </row>
    <row r="191" spans="1:4" ht="14.25">
      <c r="A191" s="30">
        <v>423710</v>
      </c>
      <c r="B191" s="112" t="s">
        <v>255</v>
      </c>
      <c r="C191" s="96">
        <v>10000</v>
      </c>
      <c r="D191" s="1"/>
    </row>
    <row r="192" spans="1:4" ht="14.25">
      <c r="A192" s="30">
        <v>423720</v>
      </c>
      <c r="B192" s="112" t="s">
        <v>216</v>
      </c>
      <c r="C192" s="96">
        <v>10000</v>
      </c>
      <c r="D192" s="1"/>
    </row>
    <row r="193" spans="1:4" ht="14.25">
      <c r="A193" s="30">
        <v>423910</v>
      </c>
      <c r="B193" s="112" t="s">
        <v>218</v>
      </c>
      <c r="C193" s="96">
        <v>5000</v>
      </c>
      <c r="D193" s="1"/>
    </row>
    <row r="194" spans="1:4" ht="14.25">
      <c r="A194" s="30">
        <v>423990</v>
      </c>
      <c r="B194" s="112" t="s">
        <v>218</v>
      </c>
      <c r="C194" s="96">
        <v>15000</v>
      </c>
      <c r="D194" s="1"/>
    </row>
    <row r="195" spans="1:4" ht="14.25">
      <c r="A195" s="26">
        <v>424</v>
      </c>
      <c r="B195" s="28" t="s">
        <v>25</v>
      </c>
      <c r="C195" s="108">
        <f>C196</f>
        <v>1500000</v>
      </c>
      <c r="D195" s="1"/>
    </row>
    <row r="196" spans="1:4" ht="14.25">
      <c r="A196" s="30">
        <v>424210</v>
      </c>
      <c r="B196" s="112" t="s">
        <v>220</v>
      </c>
      <c r="C196" s="96">
        <v>1500000</v>
      </c>
      <c r="D196" s="1"/>
    </row>
    <row r="197" spans="1:4" ht="14.25">
      <c r="A197" s="26">
        <v>425</v>
      </c>
      <c r="B197" s="28" t="s">
        <v>26</v>
      </c>
      <c r="C197" s="108">
        <f>C198+C199+C200</f>
        <v>2500000</v>
      </c>
      <c r="D197" s="1"/>
    </row>
    <row r="198" spans="1:4" ht="14.25">
      <c r="A198" s="30">
        <v>425210</v>
      </c>
      <c r="B198" s="112" t="s">
        <v>227</v>
      </c>
      <c r="C198" s="96"/>
      <c r="D198" s="1"/>
    </row>
    <row r="199" spans="1:4" ht="14.25">
      <c r="A199" s="30">
        <v>425290</v>
      </c>
      <c r="B199" s="112" t="s">
        <v>230</v>
      </c>
      <c r="C199" s="96">
        <v>2300000</v>
      </c>
      <c r="D199" s="1"/>
    </row>
    <row r="200" spans="1:4" ht="14.25">
      <c r="A200" s="122">
        <v>425990</v>
      </c>
      <c r="B200" s="123" t="s">
        <v>236</v>
      </c>
      <c r="C200" s="96">
        <v>200000</v>
      </c>
      <c r="D200" s="1"/>
    </row>
    <row r="201" spans="1:4" ht="14.25">
      <c r="A201" s="26">
        <v>426</v>
      </c>
      <c r="B201" s="28" t="s">
        <v>27</v>
      </c>
      <c r="C201" s="108">
        <f>C202</f>
        <v>100000</v>
      </c>
      <c r="D201" s="1"/>
    </row>
    <row r="202" spans="1:4" ht="14.25">
      <c r="A202" s="122">
        <v>426990</v>
      </c>
      <c r="B202" s="123" t="s">
        <v>239</v>
      </c>
      <c r="C202" s="96">
        <v>100000</v>
      </c>
      <c r="D202" s="1"/>
    </row>
    <row r="203" spans="1:4" ht="25.5">
      <c r="A203" s="46" t="s">
        <v>60</v>
      </c>
      <c r="B203" s="124" t="s">
        <v>58</v>
      </c>
      <c r="C203" s="108">
        <f>C204</f>
        <v>10000000</v>
      </c>
      <c r="D203" s="1"/>
    </row>
    <row r="204" spans="1:4" ht="14.25">
      <c r="A204" s="26">
        <v>48</v>
      </c>
      <c r="B204" s="33" t="s">
        <v>33</v>
      </c>
      <c r="C204" s="108">
        <f>C205</f>
        <v>10000000</v>
      </c>
      <c r="D204" s="1"/>
    </row>
    <row r="205" spans="1:4" ht="14.25">
      <c r="A205" s="26">
        <v>481</v>
      </c>
      <c r="B205" s="28" t="s">
        <v>46</v>
      </c>
      <c r="C205" s="108">
        <f>C206</f>
        <v>10000000</v>
      </c>
      <c r="D205" s="1"/>
    </row>
    <row r="206" spans="1:4" ht="14.25">
      <c r="A206" s="30">
        <v>481230</v>
      </c>
      <c r="B206" s="118" t="s">
        <v>256</v>
      </c>
      <c r="C206" s="96">
        <v>10000000</v>
      </c>
      <c r="D206" s="1"/>
    </row>
    <row r="207" spans="3:4" ht="12.75">
      <c r="C207" s="63"/>
      <c r="D207" s="1"/>
    </row>
    <row r="208" spans="1:4" ht="14.25">
      <c r="A208" s="42" t="s">
        <v>61</v>
      </c>
      <c r="B208" s="43" t="s">
        <v>62</v>
      </c>
      <c r="C208" s="141">
        <f>C209+C214</f>
        <v>387820000</v>
      </c>
      <c r="D208" s="1"/>
    </row>
    <row r="209" spans="1:4" ht="14.25">
      <c r="A209" s="46" t="s">
        <v>63</v>
      </c>
      <c r="B209" s="28" t="s">
        <v>64</v>
      </c>
      <c r="C209" s="108">
        <f>C210</f>
        <v>68820000</v>
      </c>
      <c r="D209" s="1"/>
    </row>
    <row r="210" spans="1:4" ht="14.25">
      <c r="A210" s="37">
        <v>47</v>
      </c>
      <c r="B210" s="33" t="s">
        <v>52</v>
      </c>
      <c r="C210" s="108">
        <f>C211</f>
        <v>68820000</v>
      </c>
      <c r="D210" s="1"/>
    </row>
    <row r="211" spans="1:4" ht="14.25">
      <c r="A211" s="26">
        <v>472</v>
      </c>
      <c r="B211" s="28" t="s">
        <v>53</v>
      </c>
      <c r="C211" s="108">
        <f>C212+C213</f>
        <v>68820000</v>
      </c>
      <c r="D211" s="1"/>
    </row>
    <row r="212" spans="1:4" ht="14.25">
      <c r="A212" s="121">
        <v>472110</v>
      </c>
      <c r="B212" s="113" t="s">
        <v>249</v>
      </c>
      <c r="C212" s="96">
        <v>60000000</v>
      </c>
      <c r="D212" s="1"/>
    </row>
    <row r="213" spans="1:4" ht="14.25">
      <c r="A213" s="121">
        <v>472410</v>
      </c>
      <c r="B213" s="113" t="s">
        <v>252</v>
      </c>
      <c r="C213" s="96">
        <v>8820000</v>
      </c>
      <c r="D213" s="1"/>
    </row>
    <row r="214" spans="1:4" ht="14.25">
      <c r="A214" s="46" t="s">
        <v>65</v>
      </c>
      <c r="B214" s="28" t="s">
        <v>66</v>
      </c>
      <c r="C214" s="108">
        <f>C215</f>
        <v>319000000</v>
      </c>
      <c r="D214" s="1"/>
    </row>
    <row r="215" spans="1:4" ht="14.25">
      <c r="A215" s="37">
        <v>47</v>
      </c>
      <c r="B215" s="33" t="s">
        <v>52</v>
      </c>
      <c r="C215" s="108">
        <f>C216</f>
        <v>319000000</v>
      </c>
      <c r="D215" s="1"/>
    </row>
    <row r="216" spans="1:4" ht="14.25">
      <c r="A216" s="26">
        <v>472</v>
      </c>
      <c r="B216" s="28" t="s">
        <v>53</v>
      </c>
      <c r="C216" s="108">
        <f>C217+C218</f>
        <v>319000000</v>
      </c>
      <c r="D216" s="1"/>
    </row>
    <row r="217" spans="1:4" ht="14.25">
      <c r="A217" s="121">
        <v>472110</v>
      </c>
      <c r="B217" s="113" t="s">
        <v>249</v>
      </c>
      <c r="C217" s="96">
        <v>276040000</v>
      </c>
      <c r="D217" s="1"/>
    </row>
    <row r="218" spans="1:4" ht="14.25">
      <c r="A218" s="121">
        <v>472410</v>
      </c>
      <c r="B218" s="113" t="s">
        <v>252</v>
      </c>
      <c r="C218" s="96">
        <v>42960000</v>
      </c>
      <c r="D218" s="1"/>
    </row>
    <row r="220" ht="12.75">
      <c r="B220" s="49" t="s">
        <v>257</v>
      </c>
    </row>
    <row r="221" ht="12.75">
      <c r="C221" s="125" t="s">
        <v>258</v>
      </c>
    </row>
    <row r="222" spans="2:3" ht="14.25">
      <c r="B222" s="112" t="s">
        <v>236</v>
      </c>
      <c r="C222" s="1"/>
    </row>
    <row r="223" spans="1:3" ht="14.25">
      <c r="A223" s="126">
        <v>425990</v>
      </c>
      <c r="B223" s="112"/>
      <c r="C223" s="97">
        <f>C225+C226+C227+C228+C229+C230+C231</f>
        <v>20000000</v>
      </c>
    </row>
    <row r="224" spans="2:3" ht="14.25">
      <c r="B224" s="1"/>
      <c r="C224" s="97"/>
    </row>
    <row r="225" spans="2:3" ht="14.25">
      <c r="B225" s="112" t="s">
        <v>259</v>
      </c>
      <c r="C225" s="97">
        <v>3000000</v>
      </c>
    </row>
    <row r="226" spans="2:3" ht="14.25">
      <c r="B226" s="112" t="s">
        <v>260</v>
      </c>
      <c r="C226" s="97">
        <v>3500000</v>
      </c>
    </row>
    <row r="227" spans="2:3" ht="14.25">
      <c r="B227" s="112" t="s">
        <v>261</v>
      </c>
      <c r="C227" s="97">
        <v>3000000</v>
      </c>
    </row>
    <row r="228" spans="2:3" ht="14.25">
      <c r="B228" s="112" t="s">
        <v>262</v>
      </c>
      <c r="C228" s="97">
        <v>1500000</v>
      </c>
    </row>
    <row r="229" spans="2:3" ht="14.25">
      <c r="B229" s="112" t="s">
        <v>263</v>
      </c>
      <c r="C229" s="97">
        <v>6000000</v>
      </c>
    </row>
    <row r="230" spans="2:3" ht="14.25">
      <c r="B230" s="112" t="s">
        <v>264</v>
      </c>
      <c r="C230" s="97">
        <v>2000000</v>
      </c>
    </row>
    <row r="231" spans="2:3" ht="14.25">
      <c r="B231" s="112" t="s">
        <v>265</v>
      </c>
      <c r="C231" s="97">
        <v>1000000</v>
      </c>
    </row>
    <row r="232" spans="2:3" ht="14.25">
      <c r="B232" s="1"/>
      <c r="C232" s="97"/>
    </row>
    <row r="233" spans="2:3" ht="14.25">
      <c r="B233" s="112" t="s">
        <v>266</v>
      </c>
      <c r="C233" s="97">
        <v>15000000</v>
      </c>
    </row>
    <row r="234" spans="2:3" ht="14.25">
      <c r="B234" s="112" t="s">
        <v>267</v>
      </c>
      <c r="C234" s="97">
        <v>15000000</v>
      </c>
    </row>
    <row r="235" spans="2:3" ht="14.25">
      <c r="B235" s="112" t="s">
        <v>268</v>
      </c>
      <c r="C235" s="97">
        <v>30000000</v>
      </c>
    </row>
    <row r="236" spans="2:3" ht="14.25">
      <c r="B236" s="127" t="s">
        <v>269</v>
      </c>
      <c r="C236" s="128">
        <f>SUM(C233:C235)</f>
        <v>60000000</v>
      </c>
    </row>
    <row r="237" spans="2:3" ht="14.25">
      <c r="B237" s="129"/>
      <c r="C237" s="128"/>
    </row>
    <row r="238" spans="2:3" ht="14.25">
      <c r="B238" s="130" t="s">
        <v>270</v>
      </c>
      <c r="C238" s="128">
        <f>C239+C240+C241+C242</f>
        <v>60000000</v>
      </c>
    </row>
    <row r="239" spans="2:3" ht="14.25">
      <c r="B239" s="112" t="s">
        <v>271</v>
      </c>
      <c r="C239" s="97">
        <v>30000000</v>
      </c>
    </row>
    <row r="240" spans="2:3" ht="14.25">
      <c r="B240" s="112" t="s">
        <v>272</v>
      </c>
      <c r="C240" s="97">
        <v>10000000</v>
      </c>
    </row>
    <row r="241" spans="2:3" ht="14.25">
      <c r="B241" s="112" t="s">
        <v>273</v>
      </c>
      <c r="C241" s="97">
        <v>10000000</v>
      </c>
    </row>
    <row r="242" spans="2:3" ht="14.25">
      <c r="B242" s="112" t="s">
        <v>274</v>
      </c>
      <c r="C242" s="97">
        <v>10000000</v>
      </c>
    </row>
    <row r="247" ht="12.75">
      <c r="D247" t="s">
        <v>275</v>
      </c>
    </row>
  </sheetData>
  <mergeCells count="8">
    <mergeCell ref="A47:B47"/>
    <mergeCell ref="A68:B68"/>
    <mergeCell ref="A69:B69"/>
    <mergeCell ref="D3:D5"/>
    <mergeCell ref="A2:B2"/>
    <mergeCell ref="A3:A6"/>
    <mergeCell ref="B3:B6"/>
    <mergeCell ref="C3:C5"/>
  </mergeCells>
  <hyperlinks>
    <hyperlink ref="B43" r:id="rId1" display="PRODA@BA NA HARTII OD VREDNOST"/>
  </hyperlinks>
  <printOptions/>
  <pageMargins left="0.28" right="0.25" top="1" bottom="1" header="0.5" footer="0.5"/>
  <pageSetup horizontalDpi="600" verticalDpi="600" orientation="portrait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0"/>
  <sheetViews>
    <sheetView workbookViewId="0" topLeftCell="A1">
      <selection activeCell="C26" sqref="C26"/>
    </sheetView>
  </sheetViews>
  <sheetFormatPr defaultColWidth="9.140625" defaultRowHeight="12.75"/>
  <cols>
    <col min="1" max="1" width="13.57421875" style="0" customWidth="1"/>
    <col min="2" max="2" width="62.57421875" style="0" customWidth="1"/>
    <col min="3" max="3" width="20.421875" style="0" customWidth="1"/>
    <col min="4" max="4" width="15.421875" style="0" customWidth="1"/>
  </cols>
  <sheetData>
    <row r="1" ht="12.75">
      <c r="C1" s="90" t="s">
        <v>145</v>
      </c>
    </row>
    <row r="2" spans="1:3" ht="15" customHeight="1">
      <c r="A2" s="193" t="s">
        <v>0</v>
      </c>
      <c r="B2" s="193"/>
      <c r="C2" s="91">
        <f>C7+C25+C34+C36+C44</f>
        <v>44164000000</v>
      </c>
    </row>
    <row r="3" spans="1:3" ht="12.75" customHeight="1">
      <c r="A3" s="213" t="s">
        <v>146</v>
      </c>
      <c r="B3" s="214" t="s">
        <v>3</v>
      </c>
      <c r="C3" s="195" t="s">
        <v>276</v>
      </c>
    </row>
    <row r="4" spans="1:3" ht="12.75" customHeight="1">
      <c r="A4" s="213"/>
      <c r="B4" s="214"/>
      <c r="C4" s="195"/>
    </row>
    <row r="5" spans="1:3" ht="12.75" customHeight="1">
      <c r="A5" s="213"/>
      <c r="B5" s="214"/>
      <c r="C5" s="195"/>
    </row>
    <row r="6" spans="1:3" ht="12.75">
      <c r="A6" s="213"/>
      <c r="B6" s="214"/>
      <c r="C6" s="92" t="s">
        <v>145</v>
      </c>
    </row>
    <row r="7" spans="1:3" ht="14.25">
      <c r="A7" s="3">
        <v>71</v>
      </c>
      <c r="B7" s="93" t="s">
        <v>4</v>
      </c>
      <c r="C7" s="94">
        <f>C8+C23</f>
        <v>24787000000</v>
      </c>
    </row>
    <row r="8" spans="1:3" ht="14.25">
      <c r="A8" s="3">
        <v>712</v>
      </c>
      <c r="B8" s="95" t="s">
        <v>280</v>
      </c>
      <c r="C8" s="94">
        <f>C9+C18</f>
        <v>24037000000</v>
      </c>
    </row>
    <row r="9" spans="1:3" ht="14.25">
      <c r="A9" s="3">
        <v>7121</v>
      </c>
      <c r="B9" s="95" t="s">
        <v>281</v>
      </c>
      <c r="C9" s="94">
        <f>C10+C11+C12+C13+C14+C15+C16+C17</f>
        <v>23483500000</v>
      </c>
    </row>
    <row r="10" spans="1:3" ht="28.5">
      <c r="A10" s="98">
        <v>712111</v>
      </c>
      <c r="B10" s="6" t="s">
        <v>277</v>
      </c>
      <c r="C10" s="97">
        <v>340000000</v>
      </c>
    </row>
    <row r="11" spans="1:3" ht="14.25">
      <c r="A11" s="98">
        <v>712113</v>
      </c>
      <c r="B11" s="99" t="s">
        <v>148</v>
      </c>
      <c r="C11" s="97">
        <v>20998500000</v>
      </c>
    </row>
    <row r="12" spans="1:3" ht="28.5">
      <c r="A12" s="98">
        <v>712114</v>
      </c>
      <c r="B12" s="6" t="s">
        <v>149</v>
      </c>
      <c r="C12" s="97">
        <v>200000</v>
      </c>
    </row>
    <row r="13" spans="1:3" ht="28.5">
      <c r="A13" s="98">
        <v>712116</v>
      </c>
      <c r="B13" s="6" t="s">
        <v>150</v>
      </c>
      <c r="C13" s="97">
        <v>379300000</v>
      </c>
    </row>
    <row r="14" spans="1:3" ht="28.5">
      <c r="A14" s="98">
        <v>712117</v>
      </c>
      <c r="B14" s="6" t="s">
        <v>151</v>
      </c>
      <c r="C14" s="97">
        <v>20500000</v>
      </c>
    </row>
    <row r="15" spans="1:3" ht="42.75">
      <c r="A15" s="98">
        <v>712121</v>
      </c>
      <c r="B15" s="6" t="s">
        <v>278</v>
      </c>
      <c r="C15" s="97">
        <v>200000000</v>
      </c>
    </row>
    <row r="16" spans="1:3" ht="14.25">
      <c r="A16" s="100">
        <v>712122</v>
      </c>
      <c r="B16" s="9" t="s">
        <v>154</v>
      </c>
      <c r="C16" s="97">
        <v>1500000000</v>
      </c>
    </row>
    <row r="17" spans="1:3" ht="14.25">
      <c r="A17" s="100">
        <v>712124</v>
      </c>
      <c r="B17" s="9" t="s">
        <v>279</v>
      </c>
      <c r="C17" s="97">
        <v>45000000</v>
      </c>
    </row>
    <row r="18" spans="1:3" ht="28.5">
      <c r="A18" s="3">
        <v>7124</v>
      </c>
      <c r="B18" s="95" t="s">
        <v>282</v>
      </c>
      <c r="C18" s="94">
        <f>C19+C20+C21+C22</f>
        <v>553500000</v>
      </c>
    </row>
    <row r="19" spans="1:3" ht="28.5">
      <c r="A19" s="98">
        <v>712411</v>
      </c>
      <c r="B19" s="6" t="s">
        <v>283</v>
      </c>
      <c r="C19" s="97">
        <v>252000000</v>
      </c>
    </row>
    <row r="20" spans="1:3" ht="28.5">
      <c r="A20" s="98">
        <v>712412</v>
      </c>
      <c r="B20" s="6" t="s">
        <v>152</v>
      </c>
      <c r="C20" s="97">
        <v>300000000</v>
      </c>
    </row>
    <row r="21" spans="1:3" ht="28.5">
      <c r="A21" s="98">
        <v>712413</v>
      </c>
      <c r="B21" s="6" t="s">
        <v>284</v>
      </c>
      <c r="C21" s="97">
        <v>500000</v>
      </c>
    </row>
    <row r="22" spans="1:3" ht="45" customHeight="1">
      <c r="A22" s="98">
        <v>712414</v>
      </c>
      <c r="B22" s="6" t="s">
        <v>285</v>
      </c>
      <c r="C22" s="97">
        <v>1000000</v>
      </c>
    </row>
    <row r="23" spans="1:3" ht="14.25">
      <c r="A23" s="3">
        <v>714</v>
      </c>
      <c r="B23" s="95" t="s">
        <v>6</v>
      </c>
      <c r="C23" s="94">
        <f>C24</f>
        <v>750000000</v>
      </c>
    </row>
    <row r="24" spans="1:3" ht="14.25" customHeight="1">
      <c r="A24" s="100">
        <v>714212</v>
      </c>
      <c r="B24" s="9" t="s">
        <v>286</v>
      </c>
      <c r="C24" s="97">
        <v>750000000</v>
      </c>
    </row>
    <row r="25" spans="1:3" ht="14.25">
      <c r="A25" s="8">
        <v>72</v>
      </c>
      <c r="B25" s="10" t="s">
        <v>8</v>
      </c>
      <c r="C25" s="94">
        <f>C26+C28</f>
        <v>230120000</v>
      </c>
    </row>
    <row r="26" spans="1:3" ht="14.25">
      <c r="A26" s="8">
        <v>723</v>
      </c>
      <c r="B26" s="13" t="s">
        <v>287</v>
      </c>
      <c r="C26" s="94">
        <f>C27</f>
        <v>21720000</v>
      </c>
    </row>
    <row r="27" spans="1:3" ht="14.25">
      <c r="A27" s="100">
        <v>723911</v>
      </c>
      <c r="B27" s="11" t="s">
        <v>162</v>
      </c>
      <c r="C27" s="97">
        <v>21720000</v>
      </c>
    </row>
    <row r="28" spans="1:3" ht="14.25">
      <c r="A28" s="8">
        <v>725</v>
      </c>
      <c r="B28" s="13" t="s">
        <v>11</v>
      </c>
      <c r="C28" s="94">
        <v>208400000</v>
      </c>
    </row>
    <row r="29" spans="1:3" ht="14.25">
      <c r="A29" s="100">
        <v>725932</v>
      </c>
      <c r="B29" s="11" t="s">
        <v>288</v>
      </c>
      <c r="C29" s="97">
        <v>100000</v>
      </c>
    </row>
    <row r="30" spans="1:3" ht="14.25">
      <c r="A30" s="100">
        <v>725939</v>
      </c>
      <c r="B30" s="11" t="s">
        <v>163</v>
      </c>
      <c r="C30" s="94"/>
    </row>
    <row r="31" spans="1:3" ht="14.25">
      <c r="A31" s="100">
        <v>725941</v>
      </c>
      <c r="B31" s="11" t="s">
        <v>289</v>
      </c>
      <c r="C31" s="94"/>
    </row>
    <row r="32" spans="1:3" ht="14.25">
      <c r="A32" s="100">
        <v>725947</v>
      </c>
      <c r="B32" s="11" t="s">
        <v>290</v>
      </c>
      <c r="C32" s="94"/>
    </row>
    <row r="33" spans="1:3" ht="14.25">
      <c r="A33" s="177">
        <v>725949</v>
      </c>
      <c r="B33" s="178" t="s">
        <v>291</v>
      </c>
      <c r="C33" s="97"/>
    </row>
    <row r="34" spans="1:3" ht="14.25">
      <c r="A34" s="179">
        <v>734</v>
      </c>
      <c r="B34" s="180" t="s">
        <v>292</v>
      </c>
      <c r="C34" s="94">
        <f>C35</f>
        <v>2000000</v>
      </c>
    </row>
    <row r="35" spans="1:3" ht="14.25">
      <c r="A35" s="177">
        <v>734111</v>
      </c>
      <c r="B35" s="178" t="s">
        <v>155</v>
      </c>
      <c r="C35" s="97">
        <v>2000000</v>
      </c>
    </row>
    <row r="36" spans="1:3" ht="14.25">
      <c r="A36" s="8">
        <v>74</v>
      </c>
      <c r="B36" s="12" t="s">
        <v>12</v>
      </c>
      <c r="C36" s="94">
        <f>C37</f>
        <v>19084880000</v>
      </c>
    </row>
    <row r="37" spans="1:3" ht="14.25">
      <c r="A37" s="8">
        <v>741</v>
      </c>
      <c r="B37" s="13" t="s">
        <v>13</v>
      </c>
      <c r="C37" s="94">
        <f>C38+C39+C40+C41+C42+C43</f>
        <v>19084880000</v>
      </c>
    </row>
    <row r="38" spans="1:3" ht="28.5">
      <c r="A38" s="98">
        <v>741112</v>
      </c>
      <c r="B38" s="6" t="s">
        <v>164</v>
      </c>
      <c r="C38" s="97">
        <v>4245000000</v>
      </c>
    </row>
    <row r="39" spans="1:3" ht="14.25">
      <c r="A39" s="98"/>
      <c r="B39" s="6" t="s">
        <v>165</v>
      </c>
      <c r="C39" s="97">
        <v>330000000</v>
      </c>
    </row>
    <row r="40" spans="1:3" ht="14.25">
      <c r="A40" s="100"/>
      <c r="B40" s="9" t="s">
        <v>166</v>
      </c>
      <c r="C40" s="97">
        <v>88140000</v>
      </c>
    </row>
    <row r="41" spans="1:3" ht="14.25">
      <c r="A41" s="100"/>
      <c r="B41" s="9" t="s">
        <v>115</v>
      </c>
      <c r="C41" s="97">
        <v>245230000</v>
      </c>
    </row>
    <row r="42" spans="1:3" ht="14.25">
      <c r="A42" s="100"/>
      <c r="B42" s="9" t="s">
        <v>169</v>
      </c>
      <c r="C42" s="97">
        <v>3100000000</v>
      </c>
    </row>
    <row r="43" spans="1:3" ht="14.25">
      <c r="A43" s="3"/>
      <c r="B43" s="9" t="s">
        <v>170</v>
      </c>
      <c r="C43" s="97">
        <v>11076510000</v>
      </c>
    </row>
    <row r="44" spans="1:3" ht="14.25">
      <c r="A44" s="3">
        <v>77</v>
      </c>
      <c r="B44" s="12" t="s">
        <v>14</v>
      </c>
      <c r="C44" s="94">
        <f>C45</f>
        <v>60000000</v>
      </c>
    </row>
    <row r="45" spans="1:3" ht="14.25">
      <c r="A45" s="3">
        <v>771</v>
      </c>
      <c r="B45" s="13" t="s">
        <v>15</v>
      </c>
      <c r="C45" s="94">
        <f>C46</f>
        <v>60000000</v>
      </c>
    </row>
    <row r="46" spans="1:3" ht="28.5">
      <c r="A46" s="98">
        <v>771212</v>
      </c>
      <c r="B46" s="6" t="s">
        <v>172</v>
      </c>
      <c r="C46" s="97">
        <v>60000000</v>
      </c>
    </row>
    <row r="47" spans="1:4" ht="14.25">
      <c r="A47" s="102"/>
      <c r="B47" s="102"/>
      <c r="C47" s="87"/>
      <c r="D47" s="103"/>
    </row>
    <row r="48" spans="1:3" ht="14.25">
      <c r="A48" s="187" t="s">
        <v>16</v>
      </c>
      <c r="B48" s="187"/>
      <c r="C48" s="91">
        <f>C49+C54+C62+C65+C67+C70</f>
        <v>43789210000</v>
      </c>
    </row>
    <row r="49" spans="1:3" ht="14.25">
      <c r="A49" s="15">
        <v>40</v>
      </c>
      <c r="B49" s="16" t="s">
        <v>17</v>
      </c>
      <c r="C49" s="97">
        <f>C50+C51+C52</f>
        <v>293500000</v>
      </c>
    </row>
    <row r="50" spans="1:3" ht="14.25">
      <c r="A50" s="17">
        <v>401</v>
      </c>
      <c r="B50" s="18" t="s">
        <v>18</v>
      </c>
      <c r="C50" s="97">
        <f>C76</f>
        <v>220230000</v>
      </c>
    </row>
    <row r="51" spans="1:3" ht="14.25">
      <c r="A51" s="17">
        <v>402</v>
      </c>
      <c r="B51" s="18" t="s">
        <v>19</v>
      </c>
      <c r="C51" s="97">
        <f>C81</f>
        <v>73270000</v>
      </c>
    </row>
    <row r="52" spans="1:3" ht="14.25">
      <c r="A52" s="17">
        <v>403</v>
      </c>
      <c r="B52" s="18" t="s">
        <v>20</v>
      </c>
      <c r="C52" s="97">
        <f>C86</f>
        <v>0</v>
      </c>
    </row>
    <row r="53" spans="1:3" ht="14.25">
      <c r="A53" s="17">
        <v>404</v>
      </c>
      <c r="B53" s="18" t="s">
        <v>297</v>
      </c>
      <c r="C53" s="97">
        <f>C88</f>
        <v>1500000</v>
      </c>
    </row>
    <row r="54" spans="1:3" ht="14.25">
      <c r="A54" s="15">
        <v>42</v>
      </c>
      <c r="B54" s="14" t="s">
        <v>21</v>
      </c>
      <c r="C54" s="97">
        <f>C55+C56+C57+C58+C59+C60+C61</f>
        <v>276700000</v>
      </c>
    </row>
    <row r="55" spans="1:3" ht="14.25">
      <c r="A55" s="17">
        <v>420</v>
      </c>
      <c r="B55" s="18" t="s">
        <v>22</v>
      </c>
      <c r="C55" s="97">
        <f>C91</f>
        <v>3500000</v>
      </c>
    </row>
    <row r="56" spans="1:3" ht="14.25">
      <c r="A56" s="17">
        <v>421</v>
      </c>
      <c r="B56" s="18" t="s">
        <v>23</v>
      </c>
      <c r="C56" s="97">
        <f>C100+C206</f>
        <v>130000000</v>
      </c>
    </row>
    <row r="57" spans="1:3" ht="14.25">
      <c r="A57" s="17">
        <v>423</v>
      </c>
      <c r="B57" s="18" t="s">
        <v>24</v>
      </c>
      <c r="C57" s="97">
        <f>C116+C213</f>
        <v>16000000</v>
      </c>
    </row>
    <row r="58" spans="1:3" ht="14.25">
      <c r="A58" s="17">
        <v>424</v>
      </c>
      <c r="B58" s="18" t="s">
        <v>25</v>
      </c>
      <c r="C58" s="97">
        <f>C131+C218</f>
        <v>35000000</v>
      </c>
    </row>
    <row r="59" spans="1:3" ht="14.25">
      <c r="A59" s="17">
        <v>425</v>
      </c>
      <c r="B59" s="18" t="s">
        <v>26</v>
      </c>
      <c r="C59" s="97">
        <f>C139+C220</f>
        <v>30000000</v>
      </c>
    </row>
    <row r="60" spans="1:3" ht="14.25">
      <c r="A60" s="17">
        <v>426</v>
      </c>
      <c r="B60" s="18" t="s">
        <v>27</v>
      </c>
      <c r="C60" s="97">
        <f>C156+C224</f>
        <v>27000000</v>
      </c>
    </row>
    <row r="61" spans="1:3" ht="14.25">
      <c r="A61" s="30">
        <v>427</v>
      </c>
      <c r="B61" s="112" t="s">
        <v>312</v>
      </c>
      <c r="C61" s="97">
        <f>C161</f>
        <v>35200000</v>
      </c>
    </row>
    <row r="62" spans="1:3" ht="14.25">
      <c r="A62" s="15">
        <v>46</v>
      </c>
      <c r="B62" s="14" t="s">
        <v>28</v>
      </c>
      <c r="C62" s="97">
        <f>C63+C64</f>
        <v>9500000</v>
      </c>
    </row>
    <row r="63" spans="1:3" ht="14.25">
      <c r="A63" s="17">
        <v>463</v>
      </c>
      <c r="B63" s="18" t="s">
        <v>29</v>
      </c>
      <c r="C63" s="97">
        <f>C200</f>
        <v>6000000</v>
      </c>
    </row>
    <row r="64" spans="1:3" ht="14.25">
      <c r="A64" s="17">
        <v>464</v>
      </c>
      <c r="B64" s="18" t="s">
        <v>30</v>
      </c>
      <c r="C64" s="97">
        <f>C164</f>
        <v>3500000</v>
      </c>
    </row>
    <row r="65" spans="1:3" ht="14.25">
      <c r="A65" s="15">
        <v>47</v>
      </c>
      <c r="B65" s="14" t="s">
        <v>31</v>
      </c>
      <c r="C65" s="97">
        <f>C66</f>
        <v>43139510000</v>
      </c>
    </row>
    <row r="66" spans="1:3" ht="14.25">
      <c r="A66" s="17">
        <v>472</v>
      </c>
      <c r="B66" s="18" t="s">
        <v>32</v>
      </c>
      <c r="C66" s="97">
        <f>C185+C234+C239</f>
        <v>43139510000</v>
      </c>
    </row>
    <row r="67" spans="1:3" ht="14.25">
      <c r="A67" s="15">
        <v>48</v>
      </c>
      <c r="B67" s="14" t="s">
        <v>33</v>
      </c>
      <c r="C67" s="97">
        <f>C68+C69</f>
        <v>70000000</v>
      </c>
    </row>
    <row r="68" spans="1:3" ht="14.25">
      <c r="A68" s="17">
        <v>481</v>
      </c>
      <c r="B68" s="18" t="s">
        <v>34</v>
      </c>
      <c r="C68" s="97">
        <f>C175+C228</f>
        <v>40000000</v>
      </c>
    </row>
    <row r="69" spans="1:3" ht="14.25">
      <c r="A69" s="17">
        <v>483</v>
      </c>
      <c r="B69" s="18" t="s">
        <v>35</v>
      </c>
      <c r="C69" s="97">
        <f>C169</f>
        <v>30000000</v>
      </c>
    </row>
    <row r="70" spans="1:3" ht="14.25">
      <c r="A70" s="15">
        <v>486</v>
      </c>
      <c r="B70" s="14" t="s">
        <v>36</v>
      </c>
      <c r="C70" s="97">
        <f>C180</f>
        <v>0</v>
      </c>
    </row>
    <row r="71" spans="1:4" ht="30" customHeight="1">
      <c r="A71" s="216"/>
      <c r="B71" s="199"/>
      <c r="C71" s="104"/>
      <c r="D71" s="103"/>
    </row>
    <row r="72" spans="1:3" ht="14.25">
      <c r="A72" s="184" t="s">
        <v>37</v>
      </c>
      <c r="B72" s="185"/>
      <c r="C72" s="105">
        <f>C73+C182+C197+C203+C231</f>
        <v>44124080000</v>
      </c>
    </row>
    <row r="73" spans="1:3" ht="14.25">
      <c r="A73" s="20">
        <v>1</v>
      </c>
      <c r="B73" s="21" t="s">
        <v>38</v>
      </c>
      <c r="C73" s="106">
        <f>C74</f>
        <v>645200000</v>
      </c>
    </row>
    <row r="74" spans="1:3" ht="14.25">
      <c r="A74" s="107">
        <v>10</v>
      </c>
      <c r="B74" s="28" t="s">
        <v>39</v>
      </c>
      <c r="C74" s="109">
        <f>C75+C90+C163+C168+C180</f>
        <v>645200000</v>
      </c>
    </row>
    <row r="75" spans="1:3" ht="14.25">
      <c r="A75" s="26">
        <v>40</v>
      </c>
      <c r="B75" s="28" t="s">
        <v>294</v>
      </c>
      <c r="C75" s="109">
        <f>C76+C81+C86+C88</f>
        <v>295000000</v>
      </c>
    </row>
    <row r="76" spans="1:4" ht="14.25">
      <c r="A76" s="26">
        <v>401</v>
      </c>
      <c r="B76" s="110" t="s">
        <v>293</v>
      </c>
      <c r="C76" s="109">
        <f>SUM(C77:C80)</f>
        <v>220230000</v>
      </c>
      <c r="D76" s="111"/>
    </row>
    <row r="77" spans="1:3" ht="14.25">
      <c r="A77" s="30">
        <v>401130</v>
      </c>
      <c r="B77" s="112" t="s">
        <v>173</v>
      </c>
      <c r="C77" s="97">
        <v>201200000</v>
      </c>
    </row>
    <row r="78" spans="1:3" ht="14.25">
      <c r="A78" s="30">
        <v>401290</v>
      </c>
      <c r="B78" s="112" t="s">
        <v>174</v>
      </c>
      <c r="C78" s="97">
        <v>2000000</v>
      </c>
    </row>
    <row r="79" spans="1:3" ht="14.25">
      <c r="A79" s="30">
        <v>401310</v>
      </c>
      <c r="B79" s="112" t="s">
        <v>178</v>
      </c>
      <c r="C79" s="97">
        <v>15530000</v>
      </c>
    </row>
    <row r="80" spans="1:3" ht="14.25">
      <c r="A80" s="30">
        <v>401320</v>
      </c>
      <c r="B80" s="112" t="s">
        <v>179</v>
      </c>
      <c r="C80" s="97">
        <v>1500000</v>
      </c>
    </row>
    <row r="81" spans="1:3" ht="14.25">
      <c r="A81" s="26">
        <v>402</v>
      </c>
      <c r="B81" s="110" t="s">
        <v>295</v>
      </c>
      <c r="C81" s="109">
        <f>SUM(C82:C85)</f>
        <v>73270000</v>
      </c>
    </row>
    <row r="82" spans="1:3" ht="14.25">
      <c r="A82" s="30">
        <v>402110</v>
      </c>
      <c r="B82" s="112" t="s">
        <v>180</v>
      </c>
      <c r="C82" s="97">
        <v>48046000</v>
      </c>
    </row>
    <row r="83" spans="1:3" ht="14.25">
      <c r="A83" s="30">
        <v>402210</v>
      </c>
      <c r="B83" s="112" t="s">
        <v>181</v>
      </c>
      <c r="C83" s="97">
        <v>20300000</v>
      </c>
    </row>
    <row r="84" spans="1:3" ht="14.25">
      <c r="A84" s="30">
        <v>402220</v>
      </c>
      <c r="B84" s="112" t="s">
        <v>296</v>
      </c>
      <c r="C84" s="97">
        <v>1450000</v>
      </c>
    </row>
    <row r="85" spans="1:3" ht="14.25">
      <c r="A85" s="30">
        <v>402310</v>
      </c>
      <c r="B85" s="112" t="s">
        <v>182</v>
      </c>
      <c r="C85" s="97">
        <v>3474000</v>
      </c>
    </row>
    <row r="86" spans="1:3" ht="14.25">
      <c r="A86" s="26">
        <v>403</v>
      </c>
      <c r="B86" s="110" t="s">
        <v>20</v>
      </c>
      <c r="C86" s="109">
        <f>C87</f>
        <v>0</v>
      </c>
    </row>
    <row r="87" spans="1:3" ht="14.25">
      <c r="A87" s="30">
        <v>403110</v>
      </c>
      <c r="B87" s="112" t="s">
        <v>298</v>
      </c>
      <c r="C87" s="97"/>
    </row>
    <row r="88" spans="1:3" ht="14.25">
      <c r="A88" s="26">
        <v>404</v>
      </c>
      <c r="B88" s="133" t="s">
        <v>297</v>
      </c>
      <c r="C88" s="94">
        <f>C89</f>
        <v>1500000</v>
      </c>
    </row>
    <row r="89" spans="1:3" ht="14.25">
      <c r="A89" s="30">
        <v>404150</v>
      </c>
      <c r="B89" s="112" t="s">
        <v>177</v>
      </c>
      <c r="C89" s="97">
        <v>1500000</v>
      </c>
    </row>
    <row r="90" spans="1:4" ht="14.25">
      <c r="A90" s="26">
        <v>42</v>
      </c>
      <c r="B90" s="28" t="s">
        <v>42</v>
      </c>
      <c r="C90" s="109">
        <f>C91+C100+C116+C131+C139+C156+C161</f>
        <v>276700000</v>
      </c>
      <c r="D90" s="109">
        <f>D91+D100+D116+D131+D139+D156+D161</f>
        <v>316000000</v>
      </c>
    </row>
    <row r="91" spans="1:4" ht="14.25">
      <c r="A91" s="26">
        <v>420</v>
      </c>
      <c r="B91" s="28" t="s">
        <v>299</v>
      </c>
      <c r="C91" s="109">
        <v>3500000</v>
      </c>
      <c r="D91">
        <v>4000000</v>
      </c>
    </row>
    <row r="92" spans="1:3" ht="14.25">
      <c r="A92" s="30">
        <v>420110</v>
      </c>
      <c r="B92" s="112" t="s">
        <v>184</v>
      </c>
      <c r="C92" s="97"/>
    </row>
    <row r="93" spans="1:3" ht="14.25">
      <c r="A93" s="30">
        <v>420120</v>
      </c>
      <c r="B93" s="112" t="s">
        <v>185</v>
      </c>
      <c r="C93" s="97"/>
    </row>
    <row r="94" spans="1:3" ht="14.25">
      <c r="A94" s="30">
        <v>420130</v>
      </c>
      <c r="B94" s="112" t="s">
        <v>186</v>
      </c>
      <c r="C94" s="97"/>
    </row>
    <row r="95" spans="1:3" ht="14.25">
      <c r="A95" s="30">
        <v>420140</v>
      </c>
      <c r="B95" s="112" t="s">
        <v>187</v>
      </c>
      <c r="C95" s="97"/>
    </row>
    <row r="96" spans="1:3" ht="14.25">
      <c r="A96" s="30">
        <v>420210</v>
      </c>
      <c r="B96" s="112" t="s">
        <v>188</v>
      </c>
      <c r="C96" s="97"/>
    </row>
    <row r="97" spans="1:3" ht="14.25">
      <c r="A97" s="30">
        <v>420220</v>
      </c>
      <c r="B97" s="112" t="s">
        <v>189</v>
      </c>
      <c r="C97" s="97"/>
    </row>
    <row r="98" spans="1:3" ht="14.25">
      <c r="A98" s="30">
        <v>420230</v>
      </c>
      <c r="B98" s="112" t="s">
        <v>190</v>
      </c>
      <c r="C98" s="97"/>
    </row>
    <row r="99" spans="1:3" ht="14.25">
      <c r="A99" s="30">
        <v>420240</v>
      </c>
      <c r="B99" s="112" t="s">
        <v>191</v>
      </c>
      <c r="C99" s="97"/>
    </row>
    <row r="100" spans="1:4" ht="14.25">
      <c r="A100" s="26">
        <v>421</v>
      </c>
      <c r="B100" s="32" t="s">
        <v>44</v>
      </c>
      <c r="C100" s="109">
        <v>130000000</v>
      </c>
      <c r="D100">
        <v>153000000</v>
      </c>
    </row>
    <row r="101" spans="1:3" ht="14.25">
      <c r="A101" s="30">
        <v>421110</v>
      </c>
      <c r="B101" s="112" t="s">
        <v>192</v>
      </c>
      <c r="C101" s="97"/>
    </row>
    <row r="102" spans="1:3" ht="14.25">
      <c r="A102" s="30">
        <v>421120</v>
      </c>
      <c r="B102" s="112" t="s">
        <v>193</v>
      </c>
      <c r="C102" s="97"/>
    </row>
    <row r="103" spans="1:3" ht="14.25">
      <c r="A103" s="30">
        <v>421130</v>
      </c>
      <c r="B103" s="112" t="s">
        <v>194</v>
      </c>
      <c r="C103" s="97"/>
    </row>
    <row r="104" spans="1:3" ht="14.25">
      <c r="A104" s="30">
        <v>421140</v>
      </c>
      <c r="B104" s="112" t="s">
        <v>195</v>
      </c>
      <c r="C104" s="97"/>
    </row>
    <row r="105" spans="1:3" ht="14.25">
      <c r="A105" s="30">
        <v>421190</v>
      </c>
      <c r="B105" s="112" t="s">
        <v>196</v>
      </c>
      <c r="C105" s="97"/>
    </row>
    <row r="106" spans="1:3" ht="14.25">
      <c r="A106" s="30">
        <v>421210</v>
      </c>
      <c r="B106" s="112" t="s">
        <v>197</v>
      </c>
      <c r="C106" s="97"/>
    </row>
    <row r="107" spans="1:3" ht="14.25">
      <c r="A107" s="30">
        <v>421220</v>
      </c>
      <c r="B107" s="112" t="s">
        <v>198</v>
      </c>
      <c r="C107" s="97"/>
    </row>
    <row r="108" spans="1:3" ht="14.25">
      <c r="A108" s="30">
        <v>421240</v>
      </c>
      <c r="B108" s="112" t="s">
        <v>199</v>
      </c>
      <c r="C108" s="97"/>
    </row>
    <row r="109" spans="1:3" ht="14.25">
      <c r="A109" s="30">
        <v>421290</v>
      </c>
      <c r="B109" s="112" t="s">
        <v>200</v>
      </c>
      <c r="C109" s="97"/>
    </row>
    <row r="110" spans="1:3" ht="14.25">
      <c r="A110" s="30">
        <v>421310</v>
      </c>
      <c r="B110" s="112" t="s">
        <v>201</v>
      </c>
      <c r="C110" s="97"/>
    </row>
    <row r="111" spans="1:3" ht="14.25">
      <c r="A111" s="30">
        <v>421320</v>
      </c>
      <c r="B111" s="112" t="s">
        <v>202</v>
      </c>
      <c r="C111" s="97"/>
    </row>
    <row r="112" spans="1:3" ht="14.25">
      <c r="A112" s="30">
        <v>421390</v>
      </c>
      <c r="B112" s="112" t="s">
        <v>203</v>
      </c>
      <c r="C112" s="97"/>
    </row>
    <row r="113" spans="1:3" ht="14.25">
      <c r="A113" s="30">
        <v>421410</v>
      </c>
      <c r="B113" s="112" t="s">
        <v>204</v>
      </c>
      <c r="C113" s="97"/>
    </row>
    <row r="114" spans="1:3" ht="14.25">
      <c r="A114" s="30">
        <v>421420</v>
      </c>
      <c r="B114" s="112" t="s">
        <v>205</v>
      </c>
      <c r="C114" s="97"/>
    </row>
    <row r="115" spans="1:3" ht="14.25">
      <c r="A115" s="30">
        <v>421430</v>
      </c>
      <c r="B115" s="112" t="s">
        <v>206</v>
      </c>
      <c r="C115" s="97"/>
    </row>
    <row r="116" spans="1:4" ht="14.25">
      <c r="A116" s="26">
        <v>423</v>
      </c>
      <c r="B116" s="32" t="s">
        <v>300</v>
      </c>
      <c r="C116" s="109">
        <v>16000000</v>
      </c>
      <c r="D116">
        <v>20000000</v>
      </c>
    </row>
    <row r="117" spans="1:3" ht="14.25">
      <c r="A117" s="30">
        <v>423110</v>
      </c>
      <c r="B117" s="112" t="s">
        <v>207</v>
      </c>
      <c r="C117" s="97"/>
    </row>
    <row r="118" spans="1:3" ht="28.5">
      <c r="A118" s="30">
        <v>423120</v>
      </c>
      <c r="B118" s="112" t="s">
        <v>208</v>
      </c>
      <c r="C118" s="97"/>
    </row>
    <row r="119" spans="1:3" ht="14.25">
      <c r="A119" s="30">
        <v>423190</v>
      </c>
      <c r="B119" s="112" t="s">
        <v>209</v>
      </c>
      <c r="C119" s="97"/>
    </row>
    <row r="120" spans="1:3" ht="14.25">
      <c r="A120" s="30">
        <v>423210</v>
      </c>
      <c r="B120" s="112" t="s">
        <v>210</v>
      </c>
      <c r="C120" s="97"/>
    </row>
    <row r="121" spans="1:3" ht="14.25">
      <c r="A121" s="30">
        <v>423310</v>
      </c>
      <c r="B121" s="112" t="s">
        <v>211</v>
      </c>
      <c r="C121" s="97"/>
    </row>
    <row r="122" spans="1:3" ht="14.25">
      <c r="A122" s="30">
        <v>423320</v>
      </c>
      <c r="B122" s="112" t="s">
        <v>212</v>
      </c>
      <c r="C122" s="97"/>
    </row>
    <row r="123" spans="1:3" ht="14.25">
      <c r="A123" s="30">
        <v>423330</v>
      </c>
      <c r="B123" s="112" t="s">
        <v>213</v>
      </c>
      <c r="C123" s="97"/>
    </row>
    <row r="124" spans="1:3" ht="14.25">
      <c r="A124" s="30">
        <v>423410</v>
      </c>
      <c r="B124" s="112" t="s">
        <v>214</v>
      </c>
      <c r="C124" s="97"/>
    </row>
    <row r="125" spans="1:3" ht="14.25">
      <c r="A125" s="30">
        <v>423710</v>
      </c>
      <c r="B125" s="112" t="s">
        <v>215</v>
      </c>
      <c r="C125" s="97"/>
    </row>
    <row r="126" spans="1:3" ht="14.25" customHeight="1">
      <c r="A126" s="30">
        <v>423720</v>
      </c>
      <c r="B126" s="112" t="s">
        <v>301</v>
      </c>
      <c r="C126" s="97"/>
    </row>
    <row r="127" spans="1:3" ht="14.25" customHeight="1">
      <c r="A127" s="30">
        <v>423810</v>
      </c>
      <c r="B127" s="112" t="s">
        <v>302</v>
      </c>
      <c r="C127" s="97"/>
    </row>
    <row r="128" spans="1:3" ht="14.25" customHeight="1">
      <c r="A128" s="30">
        <v>423830</v>
      </c>
      <c r="B128" s="112" t="s">
        <v>303</v>
      </c>
      <c r="C128" s="97"/>
    </row>
    <row r="129" spans="1:3" ht="14.25">
      <c r="A129" s="30">
        <v>423910</v>
      </c>
      <c r="B129" s="112" t="s">
        <v>217</v>
      </c>
      <c r="C129" s="97"/>
    </row>
    <row r="130" spans="1:3" ht="14.25">
      <c r="A130" s="30">
        <v>423990</v>
      </c>
      <c r="B130" s="112" t="s">
        <v>218</v>
      </c>
      <c r="C130" s="97"/>
    </row>
    <row r="131" spans="1:4" ht="14.25">
      <c r="A131" s="26">
        <v>424</v>
      </c>
      <c r="B131" s="28" t="s">
        <v>25</v>
      </c>
      <c r="C131" s="109">
        <v>35000000</v>
      </c>
      <c r="D131">
        <v>38000000</v>
      </c>
    </row>
    <row r="132" spans="1:3" ht="28.5">
      <c r="A132" s="30">
        <v>424110</v>
      </c>
      <c r="B132" s="112" t="s">
        <v>219</v>
      </c>
      <c r="C132" s="97"/>
    </row>
    <row r="133" spans="1:3" ht="14.25">
      <c r="A133" s="30">
        <v>424210</v>
      </c>
      <c r="B133" s="112" t="s">
        <v>220</v>
      </c>
      <c r="C133" s="97"/>
    </row>
    <row r="134" spans="1:3" ht="14.25">
      <c r="A134" s="30">
        <v>424220</v>
      </c>
      <c r="B134" s="112" t="s">
        <v>221</v>
      </c>
      <c r="C134" s="97"/>
    </row>
    <row r="135" spans="1:3" ht="14.25">
      <c r="A135" s="30">
        <v>424230</v>
      </c>
      <c r="B135" s="112" t="s">
        <v>222</v>
      </c>
      <c r="C135" s="97"/>
    </row>
    <row r="136" spans="1:3" ht="14.25">
      <c r="A136" s="30">
        <v>424410</v>
      </c>
      <c r="B136" s="112" t="s">
        <v>304</v>
      </c>
      <c r="C136" s="97"/>
    </row>
    <row r="137" spans="1:3" ht="15" customHeight="1">
      <c r="A137" s="30">
        <v>424420</v>
      </c>
      <c r="B137" s="112" t="s">
        <v>224</v>
      </c>
      <c r="C137" s="97"/>
    </row>
    <row r="138" spans="1:3" ht="14.25">
      <c r="A138" s="122">
        <v>424440</v>
      </c>
      <c r="B138" s="123" t="s">
        <v>305</v>
      </c>
      <c r="C138" s="97"/>
    </row>
    <row r="139" spans="1:4" ht="14.25">
      <c r="A139" s="26">
        <v>425</v>
      </c>
      <c r="B139" s="28" t="s">
        <v>26</v>
      </c>
      <c r="C139" s="109">
        <v>30000000</v>
      </c>
      <c r="D139">
        <v>35000000</v>
      </c>
    </row>
    <row r="140" spans="1:3" ht="14.25">
      <c r="A140" s="30">
        <v>425130</v>
      </c>
      <c r="B140" s="112" t="s">
        <v>306</v>
      </c>
      <c r="C140" s="97"/>
    </row>
    <row r="141" spans="1:3" ht="14.25">
      <c r="A141" s="30">
        <v>425210</v>
      </c>
      <c r="B141" s="112" t="s">
        <v>226</v>
      </c>
      <c r="C141" s="97"/>
    </row>
    <row r="142" spans="1:3" ht="14.25">
      <c r="A142" s="30">
        <v>425220</v>
      </c>
      <c r="B142" s="112" t="s">
        <v>227</v>
      </c>
      <c r="C142" s="97"/>
    </row>
    <row r="143" spans="1:3" ht="14.25">
      <c r="A143" s="30">
        <v>425250</v>
      </c>
      <c r="B143" s="112" t="s">
        <v>228</v>
      </c>
      <c r="C143" s="97"/>
    </row>
    <row r="144" spans="1:3" ht="14.25">
      <c r="A144" s="30">
        <v>425260</v>
      </c>
      <c r="B144" s="112" t="s">
        <v>229</v>
      </c>
      <c r="C144" s="97"/>
    </row>
    <row r="145" spans="1:3" ht="14.25">
      <c r="A145" s="30">
        <v>425290</v>
      </c>
      <c r="B145" s="112" t="s">
        <v>230</v>
      </c>
      <c r="C145" s="97"/>
    </row>
    <row r="146" spans="1:3" ht="14.25">
      <c r="A146" s="30">
        <v>425310</v>
      </c>
      <c r="B146" s="112" t="s">
        <v>231</v>
      </c>
      <c r="C146" s="97"/>
    </row>
    <row r="147" spans="1:3" ht="14.25">
      <c r="A147" s="30">
        <v>425320</v>
      </c>
      <c r="B147" s="112" t="s">
        <v>232</v>
      </c>
      <c r="C147" s="97"/>
    </row>
    <row r="148" spans="1:3" ht="14.25">
      <c r="A148" s="30">
        <v>425330</v>
      </c>
      <c r="B148" s="112" t="s">
        <v>307</v>
      </c>
      <c r="C148" s="97"/>
    </row>
    <row r="149" spans="1:3" ht="14.25">
      <c r="A149" s="30">
        <v>425340</v>
      </c>
      <c r="B149" s="112" t="s">
        <v>308</v>
      </c>
      <c r="C149" s="97"/>
    </row>
    <row r="150" spans="1:3" ht="14.25">
      <c r="A150" s="30">
        <v>425360</v>
      </c>
      <c r="B150" s="112" t="s">
        <v>309</v>
      </c>
      <c r="C150" s="97"/>
    </row>
    <row r="151" spans="1:3" ht="14.25">
      <c r="A151" s="30">
        <v>425710</v>
      </c>
      <c r="B151" s="112" t="s">
        <v>233</v>
      </c>
      <c r="C151" s="97"/>
    </row>
    <row r="152" spans="1:3" ht="14.25">
      <c r="A152" s="30">
        <v>425910</v>
      </c>
      <c r="B152" s="112" t="s">
        <v>234</v>
      </c>
      <c r="C152" s="97"/>
    </row>
    <row r="153" spans="1:3" ht="14.25">
      <c r="A153" s="30">
        <v>425920</v>
      </c>
      <c r="B153" s="112" t="s">
        <v>235</v>
      </c>
      <c r="C153" s="97"/>
    </row>
    <row r="154" spans="1:3" ht="14.25">
      <c r="A154" s="30">
        <v>425970</v>
      </c>
      <c r="B154" s="112" t="s">
        <v>310</v>
      </c>
      <c r="C154" s="97"/>
    </row>
    <row r="155" spans="1:3" ht="14.25">
      <c r="A155" s="30">
        <v>425990</v>
      </c>
      <c r="B155" s="112" t="s">
        <v>236</v>
      </c>
      <c r="C155" s="97"/>
    </row>
    <row r="156" spans="1:4" ht="14.25">
      <c r="A156" s="26">
        <v>426</v>
      </c>
      <c r="B156" s="28" t="s">
        <v>27</v>
      </c>
      <c r="C156" s="109">
        <v>27000000</v>
      </c>
      <c r="D156">
        <v>30000000</v>
      </c>
    </row>
    <row r="157" spans="1:3" ht="14.25">
      <c r="A157" s="30">
        <v>426110</v>
      </c>
      <c r="B157" s="113" t="s">
        <v>237</v>
      </c>
      <c r="C157" s="115"/>
    </row>
    <row r="158" spans="1:3" ht="14.25">
      <c r="A158" s="30">
        <v>426210</v>
      </c>
      <c r="B158" s="112" t="s">
        <v>238</v>
      </c>
      <c r="C158" s="115"/>
    </row>
    <row r="159" spans="1:3" ht="14.25">
      <c r="A159" s="30">
        <v>426410</v>
      </c>
      <c r="B159" s="112" t="s">
        <v>311</v>
      </c>
      <c r="C159" s="115"/>
    </row>
    <row r="160" spans="1:3" ht="14.25">
      <c r="A160" s="30">
        <v>426990</v>
      </c>
      <c r="B160" s="112" t="s">
        <v>239</v>
      </c>
      <c r="C160" s="115"/>
    </row>
    <row r="161" spans="1:4" ht="14.25">
      <c r="A161" s="26">
        <v>427</v>
      </c>
      <c r="B161" s="133" t="s">
        <v>312</v>
      </c>
      <c r="C161" s="120">
        <v>35200000</v>
      </c>
      <c r="D161">
        <v>36000000</v>
      </c>
    </row>
    <row r="162" spans="1:3" ht="14.25">
      <c r="A162" s="30">
        <v>427110</v>
      </c>
      <c r="B162" s="112" t="s">
        <v>312</v>
      </c>
      <c r="C162" s="115"/>
    </row>
    <row r="163" spans="1:4" ht="14.25">
      <c r="A163" s="26">
        <v>46</v>
      </c>
      <c r="B163" s="33" t="s">
        <v>28</v>
      </c>
      <c r="C163" s="109">
        <f>C164</f>
        <v>3500000</v>
      </c>
      <c r="D163">
        <v>4000000</v>
      </c>
    </row>
    <row r="164" spans="1:3" ht="14.25">
      <c r="A164" s="26">
        <v>464</v>
      </c>
      <c r="B164" s="28" t="s">
        <v>30</v>
      </c>
      <c r="C164" s="109">
        <v>3500000</v>
      </c>
    </row>
    <row r="165" spans="1:3" ht="14.25">
      <c r="A165" s="30">
        <v>464910</v>
      </c>
      <c r="B165" s="112" t="s">
        <v>240</v>
      </c>
      <c r="C165" s="115"/>
    </row>
    <row r="166" spans="1:3" ht="14.25">
      <c r="A166" s="30">
        <v>464940</v>
      </c>
      <c r="B166" s="112" t="s">
        <v>313</v>
      </c>
      <c r="C166" s="115"/>
    </row>
    <row r="167" spans="1:3" ht="14.25">
      <c r="A167" s="30">
        <v>464990</v>
      </c>
      <c r="B167" s="113" t="s">
        <v>241</v>
      </c>
      <c r="C167" s="115"/>
    </row>
    <row r="168" spans="1:3" ht="14.25">
      <c r="A168" s="26">
        <v>48</v>
      </c>
      <c r="B168" s="33" t="s">
        <v>33</v>
      </c>
      <c r="C168" s="109">
        <f>C169+C175+C178+C180</f>
        <v>70000000</v>
      </c>
    </row>
    <row r="169" spans="1:3" ht="14.25">
      <c r="A169" s="26">
        <v>480</v>
      </c>
      <c r="B169" s="28" t="s">
        <v>315</v>
      </c>
      <c r="C169" s="109">
        <f>C170+C171+C172+C173+C174</f>
        <v>30000000</v>
      </c>
    </row>
    <row r="170" spans="1:3" ht="14.25">
      <c r="A170" s="116">
        <v>480110</v>
      </c>
      <c r="B170" s="112" t="s">
        <v>243</v>
      </c>
      <c r="C170" s="114"/>
    </row>
    <row r="171" spans="1:3" ht="14.25">
      <c r="A171" s="116">
        <v>480140</v>
      </c>
      <c r="B171" s="112" t="s">
        <v>244</v>
      </c>
      <c r="C171" s="115">
        <v>30000000</v>
      </c>
    </row>
    <row r="172" spans="1:3" ht="14.25">
      <c r="A172" s="117">
        <v>480160</v>
      </c>
      <c r="B172" s="123" t="s">
        <v>316</v>
      </c>
      <c r="C172" s="115"/>
    </row>
    <row r="173" spans="1:3" ht="14.25">
      <c r="A173" s="116">
        <v>483290</v>
      </c>
      <c r="B173" s="112" t="s">
        <v>245</v>
      </c>
      <c r="C173" s="115"/>
    </row>
    <row r="174" spans="1:3" ht="14.25">
      <c r="A174" s="116">
        <v>480190</v>
      </c>
      <c r="B174" s="113" t="s">
        <v>245</v>
      </c>
      <c r="C174" s="115"/>
    </row>
    <row r="175" spans="1:3" ht="14.25">
      <c r="A175" s="26">
        <v>481</v>
      </c>
      <c r="B175" s="28" t="s">
        <v>46</v>
      </c>
      <c r="C175" s="109">
        <f>C176+C177</f>
        <v>40000000</v>
      </c>
    </row>
    <row r="176" spans="1:3" ht="14.25">
      <c r="A176" s="30">
        <v>481220</v>
      </c>
      <c r="B176" s="118" t="s">
        <v>247</v>
      </c>
      <c r="C176" s="115">
        <v>20000000</v>
      </c>
    </row>
    <row r="177" spans="1:3" ht="14.25">
      <c r="A177" s="116">
        <v>481230</v>
      </c>
      <c r="B177" s="118" t="s">
        <v>248</v>
      </c>
      <c r="C177" s="115">
        <v>20000000</v>
      </c>
    </row>
    <row r="178" spans="1:3" ht="14.25">
      <c r="A178" s="37">
        <v>483</v>
      </c>
      <c r="B178" s="119" t="s">
        <v>317</v>
      </c>
      <c r="C178" s="120">
        <f>C179</f>
        <v>0</v>
      </c>
    </row>
    <row r="179" spans="1:3" ht="14.25">
      <c r="A179" s="116">
        <v>483110</v>
      </c>
      <c r="B179" s="118" t="s">
        <v>242</v>
      </c>
      <c r="C179" s="115"/>
    </row>
    <row r="180" spans="1:3" ht="14.25">
      <c r="A180" s="37">
        <v>486</v>
      </c>
      <c r="B180" s="119" t="s">
        <v>318</v>
      </c>
      <c r="C180" s="120">
        <f>C181</f>
        <v>0</v>
      </c>
    </row>
    <row r="181" spans="1:3" ht="14.25">
      <c r="A181" s="116">
        <v>486110</v>
      </c>
      <c r="B181" s="118" t="s">
        <v>246</v>
      </c>
      <c r="C181" s="115"/>
    </row>
    <row r="182" spans="1:3" ht="14.25">
      <c r="A182" s="34">
        <v>2</v>
      </c>
      <c r="B182" s="35" t="s">
        <v>50</v>
      </c>
      <c r="C182" s="106">
        <f>C183+C191+C194</f>
        <v>43472880000</v>
      </c>
    </row>
    <row r="183" spans="1:3" ht="14.25">
      <c r="A183" s="37">
        <v>20</v>
      </c>
      <c r="B183" s="28" t="s">
        <v>51</v>
      </c>
      <c r="C183" s="109">
        <f>C184</f>
        <v>43139510000</v>
      </c>
    </row>
    <row r="184" spans="1:3" ht="14.25">
      <c r="A184" s="37">
        <v>47</v>
      </c>
      <c r="B184" s="33" t="s">
        <v>52</v>
      </c>
      <c r="C184" s="109">
        <f>C185</f>
        <v>43139510000</v>
      </c>
    </row>
    <row r="185" spans="1:3" ht="14.25">
      <c r="A185" s="26">
        <v>472</v>
      </c>
      <c r="B185" s="28" t="s">
        <v>53</v>
      </c>
      <c r="C185" s="109">
        <f>C186+C187+C188+C189+C190</f>
        <v>43139510000</v>
      </c>
    </row>
    <row r="186" spans="1:3" ht="14.25">
      <c r="A186" s="121">
        <v>472110</v>
      </c>
      <c r="B186" s="113" t="s">
        <v>249</v>
      </c>
      <c r="C186" s="97">
        <v>35407000000</v>
      </c>
    </row>
    <row r="187" spans="1:3" ht="14.25">
      <c r="A187" s="121">
        <v>472210</v>
      </c>
      <c r="B187" s="113" t="s">
        <v>250</v>
      </c>
      <c r="C187" s="97">
        <v>105000000</v>
      </c>
    </row>
    <row r="188" spans="1:3" ht="28.5">
      <c r="A188" s="121">
        <v>472310</v>
      </c>
      <c r="B188" s="113" t="s">
        <v>251</v>
      </c>
      <c r="C188" s="97">
        <v>3100000000</v>
      </c>
    </row>
    <row r="189" spans="1:3" ht="14.25">
      <c r="A189" s="121">
        <v>472410</v>
      </c>
      <c r="B189" s="113" t="s">
        <v>252</v>
      </c>
      <c r="C189" s="97">
        <v>4527510000</v>
      </c>
    </row>
    <row r="190" spans="1:3" ht="28.5">
      <c r="A190" s="134">
        <v>472910</v>
      </c>
      <c r="B190" s="135" t="s">
        <v>314</v>
      </c>
      <c r="C190" s="97"/>
    </row>
    <row r="191" spans="1:3" ht="14.25">
      <c r="A191" s="37">
        <v>24</v>
      </c>
      <c r="B191" s="28" t="s">
        <v>66</v>
      </c>
      <c r="C191" s="109">
        <f>C192</f>
        <v>245230000</v>
      </c>
    </row>
    <row r="192" spans="1:3" ht="14.25">
      <c r="A192" s="134">
        <v>47</v>
      </c>
      <c r="B192" s="33" t="s">
        <v>52</v>
      </c>
      <c r="C192" s="109">
        <f>C193</f>
        <v>245230000</v>
      </c>
    </row>
    <row r="193" spans="1:3" ht="14.25">
      <c r="A193" s="26">
        <v>472</v>
      </c>
      <c r="B193" s="28" t="s">
        <v>53</v>
      </c>
      <c r="C193" s="97">
        <v>245230000</v>
      </c>
    </row>
    <row r="194" spans="1:3" ht="14.25">
      <c r="A194" s="37">
        <v>26</v>
      </c>
      <c r="B194" s="28" t="s">
        <v>320</v>
      </c>
      <c r="C194" s="109">
        <f>C195</f>
        <v>88140000</v>
      </c>
    </row>
    <row r="195" spans="1:3" ht="14.25">
      <c r="A195" s="136">
        <v>47</v>
      </c>
      <c r="B195" s="33" t="s">
        <v>52</v>
      </c>
      <c r="C195" s="109">
        <f>C196</f>
        <v>88140000</v>
      </c>
    </row>
    <row r="196" spans="1:3" ht="14.25">
      <c r="A196" s="26">
        <v>472</v>
      </c>
      <c r="B196" s="28" t="s">
        <v>53</v>
      </c>
      <c r="C196" s="97">
        <v>88140000</v>
      </c>
    </row>
    <row r="197" spans="1:3" ht="25.5">
      <c r="A197" s="42">
        <v>3</v>
      </c>
      <c r="B197" s="43" t="s">
        <v>56</v>
      </c>
      <c r="C197" s="106">
        <f>C198</f>
        <v>6000000</v>
      </c>
    </row>
    <row r="198" spans="1:3" ht="28.5">
      <c r="A198" s="46">
        <v>30</v>
      </c>
      <c r="B198" s="32" t="s">
        <v>57</v>
      </c>
      <c r="C198" s="109">
        <f>C200</f>
        <v>6000000</v>
      </c>
    </row>
    <row r="199" spans="1:3" ht="14.25">
      <c r="A199" s="46">
        <v>46</v>
      </c>
      <c r="B199" s="32" t="s">
        <v>321</v>
      </c>
      <c r="C199" s="109"/>
    </row>
    <row r="200" spans="1:3" ht="14.25">
      <c r="A200" s="26">
        <v>463</v>
      </c>
      <c r="B200" s="28" t="s">
        <v>29</v>
      </c>
      <c r="C200" s="109">
        <f>C201</f>
        <v>6000000</v>
      </c>
    </row>
    <row r="201" spans="1:3" ht="28.5">
      <c r="A201" s="121">
        <v>463140</v>
      </c>
      <c r="B201" s="113" t="s">
        <v>319</v>
      </c>
      <c r="C201" s="97">
        <v>6000000</v>
      </c>
    </row>
    <row r="202" ht="12.75">
      <c r="C202" s="87"/>
    </row>
    <row r="203" spans="1:3" ht="25.5">
      <c r="A203" s="42">
        <v>4</v>
      </c>
      <c r="B203" s="43" t="s">
        <v>58</v>
      </c>
      <c r="C203" s="106">
        <f>C204+C227</f>
        <v>0</v>
      </c>
    </row>
    <row r="204" spans="1:3" ht="28.5">
      <c r="A204" s="46">
        <v>40</v>
      </c>
      <c r="B204" s="32" t="s">
        <v>59</v>
      </c>
      <c r="C204" s="109">
        <f>C205</f>
        <v>0</v>
      </c>
    </row>
    <row r="205" spans="1:3" ht="14.25">
      <c r="A205" s="26">
        <v>42</v>
      </c>
      <c r="B205" s="28" t="s">
        <v>42</v>
      </c>
      <c r="C205" s="109">
        <f>C206+C213+C218+C220+C224</f>
        <v>0</v>
      </c>
    </row>
    <row r="206" spans="1:3" ht="14.25">
      <c r="A206" s="26">
        <v>421</v>
      </c>
      <c r="B206" s="32" t="s">
        <v>44</v>
      </c>
      <c r="C206" s="109">
        <f>C207+C208+C209+C212+C211</f>
        <v>0</v>
      </c>
    </row>
    <row r="207" spans="1:3" ht="14.25">
      <c r="A207" s="30">
        <v>421110</v>
      </c>
      <c r="B207" s="112" t="s">
        <v>192</v>
      </c>
      <c r="C207" s="97"/>
    </row>
    <row r="208" spans="1:3" ht="14.25">
      <c r="A208" s="30">
        <v>421120</v>
      </c>
      <c r="B208" s="112" t="s">
        <v>193</v>
      </c>
      <c r="C208" s="97"/>
    </row>
    <row r="209" spans="1:3" ht="14.25">
      <c r="A209" s="30">
        <v>421130</v>
      </c>
      <c r="B209" s="112" t="s">
        <v>194</v>
      </c>
      <c r="C209" s="97"/>
    </row>
    <row r="210" spans="1:3" ht="14.25">
      <c r="A210" s="30">
        <v>421210</v>
      </c>
      <c r="B210" s="112" t="s">
        <v>197</v>
      </c>
      <c r="C210" s="97"/>
    </row>
    <row r="211" spans="1:3" ht="14.25">
      <c r="A211" s="30">
        <v>421320</v>
      </c>
      <c r="B211" s="112" t="s">
        <v>202</v>
      </c>
      <c r="C211" s="97"/>
    </row>
    <row r="212" spans="1:3" ht="14.25">
      <c r="A212" s="122">
        <v>421390</v>
      </c>
      <c r="B212" s="123" t="s">
        <v>203</v>
      </c>
      <c r="C212" s="97"/>
    </row>
    <row r="213" spans="1:3" ht="14.25">
      <c r="A213" s="26">
        <v>423</v>
      </c>
      <c r="B213" s="32" t="s">
        <v>45</v>
      </c>
      <c r="C213" s="109">
        <f>C214+C215+C216+C217</f>
        <v>0</v>
      </c>
    </row>
    <row r="214" spans="1:3" ht="14.25">
      <c r="A214" s="30">
        <v>423710</v>
      </c>
      <c r="B214" s="112" t="s">
        <v>255</v>
      </c>
      <c r="C214" s="97"/>
    </row>
    <row r="215" spans="1:3" ht="14.25">
      <c r="A215" s="30">
        <v>423720</v>
      </c>
      <c r="B215" s="112" t="s">
        <v>216</v>
      </c>
      <c r="C215" s="97"/>
    </row>
    <row r="216" spans="1:3" ht="14.25">
      <c r="A216" s="30">
        <v>423910</v>
      </c>
      <c r="B216" s="112" t="s">
        <v>218</v>
      </c>
      <c r="C216" s="97"/>
    </row>
    <row r="217" spans="1:3" ht="14.25">
      <c r="A217" s="30">
        <v>423990</v>
      </c>
      <c r="B217" s="112" t="s">
        <v>218</v>
      </c>
      <c r="C217" s="97"/>
    </row>
    <row r="218" spans="1:3" ht="14.25">
      <c r="A218" s="26">
        <v>424</v>
      </c>
      <c r="B218" s="28" t="s">
        <v>25</v>
      </c>
      <c r="C218" s="109">
        <f>C219</f>
        <v>0</v>
      </c>
    </row>
    <row r="219" spans="1:3" ht="14.25">
      <c r="A219" s="30">
        <v>424210</v>
      </c>
      <c r="B219" s="112" t="s">
        <v>220</v>
      </c>
      <c r="C219" s="97"/>
    </row>
    <row r="220" spans="1:3" ht="14.25">
      <c r="A220" s="26">
        <v>425</v>
      </c>
      <c r="B220" s="28" t="s">
        <v>26</v>
      </c>
      <c r="C220" s="109">
        <f>C221+C222+C223</f>
        <v>0</v>
      </c>
    </row>
    <row r="221" spans="1:3" ht="14.25">
      <c r="A221" s="30">
        <v>425220</v>
      </c>
      <c r="B221" s="112" t="s">
        <v>227</v>
      </c>
      <c r="C221" s="97"/>
    </row>
    <row r="222" spans="1:3" ht="14.25">
      <c r="A222" s="30">
        <v>425290</v>
      </c>
      <c r="B222" s="112" t="s">
        <v>230</v>
      </c>
      <c r="C222" s="97"/>
    </row>
    <row r="223" spans="1:3" ht="14.25">
      <c r="A223" s="122">
        <v>425990</v>
      </c>
      <c r="B223" s="123" t="s">
        <v>236</v>
      </c>
      <c r="C223" s="97"/>
    </row>
    <row r="224" spans="1:3" ht="14.25">
      <c r="A224" s="26">
        <v>426</v>
      </c>
      <c r="B224" s="28" t="s">
        <v>27</v>
      </c>
      <c r="C224" s="109">
        <f>C225</f>
        <v>0</v>
      </c>
    </row>
    <row r="225" spans="1:3" ht="14.25">
      <c r="A225" s="122">
        <v>426990</v>
      </c>
      <c r="B225" s="123" t="s">
        <v>239</v>
      </c>
      <c r="C225" s="97"/>
    </row>
    <row r="226" spans="1:3" ht="25.5">
      <c r="A226" s="46" t="s">
        <v>60</v>
      </c>
      <c r="B226" s="124" t="s">
        <v>58</v>
      </c>
      <c r="C226" s="109">
        <f>C227</f>
        <v>0</v>
      </c>
    </row>
    <row r="227" spans="1:3" ht="14.25">
      <c r="A227" s="26">
        <v>48</v>
      </c>
      <c r="B227" s="33" t="s">
        <v>33</v>
      </c>
      <c r="C227" s="109">
        <f>C228</f>
        <v>0</v>
      </c>
    </row>
    <row r="228" spans="1:3" ht="14.25">
      <c r="A228" s="26">
        <v>481</v>
      </c>
      <c r="B228" s="28" t="s">
        <v>46</v>
      </c>
      <c r="C228" s="109">
        <f>C229</f>
        <v>0</v>
      </c>
    </row>
    <row r="229" spans="1:3" ht="14.25">
      <c r="A229" s="30">
        <v>481230</v>
      </c>
      <c r="B229" s="118" t="s">
        <v>256</v>
      </c>
      <c r="C229" s="97"/>
    </row>
    <row r="230" ht="12.75">
      <c r="C230" s="131"/>
    </row>
    <row r="243" ht="12.75">
      <c r="B243" s="49" t="s">
        <v>257</v>
      </c>
    </row>
    <row r="244" ht="12.75">
      <c r="C244" s="125" t="s">
        <v>258</v>
      </c>
    </row>
    <row r="245" spans="2:3" ht="14.25">
      <c r="B245" s="112" t="s">
        <v>236</v>
      </c>
      <c r="C245" s="1"/>
    </row>
    <row r="246" spans="1:3" ht="14.25">
      <c r="A246" s="126">
        <v>425990</v>
      </c>
      <c r="B246" s="112"/>
      <c r="C246" s="97">
        <f>C248+C249+C250+C251+C252+C253+C254</f>
        <v>20000000</v>
      </c>
    </row>
    <row r="247" spans="2:3" ht="14.25">
      <c r="B247" s="1"/>
      <c r="C247" s="97"/>
    </row>
    <row r="248" spans="2:3" ht="14.25">
      <c r="B248" s="112" t="s">
        <v>259</v>
      </c>
      <c r="C248" s="97">
        <v>3000000</v>
      </c>
    </row>
    <row r="249" spans="2:3" ht="14.25">
      <c r="B249" s="112" t="s">
        <v>260</v>
      </c>
      <c r="C249" s="97">
        <v>3500000</v>
      </c>
    </row>
    <row r="250" spans="2:3" ht="14.25">
      <c r="B250" s="112" t="s">
        <v>261</v>
      </c>
      <c r="C250" s="97">
        <v>3000000</v>
      </c>
    </row>
    <row r="251" spans="2:3" ht="14.25">
      <c r="B251" s="112" t="s">
        <v>262</v>
      </c>
      <c r="C251" s="97">
        <v>1500000</v>
      </c>
    </row>
    <row r="252" spans="2:3" ht="14.25">
      <c r="B252" s="112" t="s">
        <v>263</v>
      </c>
      <c r="C252" s="97">
        <v>6000000</v>
      </c>
    </row>
    <row r="253" spans="2:3" ht="14.25">
      <c r="B253" s="112" t="s">
        <v>264</v>
      </c>
      <c r="C253" s="97">
        <v>2000000</v>
      </c>
    </row>
    <row r="254" spans="2:3" ht="14.25">
      <c r="B254" s="112" t="s">
        <v>265</v>
      </c>
      <c r="C254" s="97">
        <v>1000000</v>
      </c>
    </row>
    <row r="255" spans="2:3" ht="14.25">
      <c r="B255" s="1"/>
      <c r="C255" s="97"/>
    </row>
    <row r="256" spans="2:3" ht="14.25">
      <c r="B256" s="112" t="s">
        <v>266</v>
      </c>
      <c r="C256" s="97">
        <v>15000000</v>
      </c>
    </row>
    <row r="257" spans="2:3" ht="14.25">
      <c r="B257" s="112" t="s">
        <v>267</v>
      </c>
      <c r="C257" s="97">
        <v>15000000</v>
      </c>
    </row>
    <row r="258" spans="2:3" ht="14.25">
      <c r="B258" s="112" t="s">
        <v>268</v>
      </c>
      <c r="C258" s="97">
        <v>30000000</v>
      </c>
    </row>
    <row r="259" spans="2:3" ht="14.25">
      <c r="B259" s="127" t="s">
        <v>269</v>
      </c>
      <c r="C259" s="128">
        <f>SUM(C256:C258)</f>
        <v>60000000</v>
      </c>
    </row>
    <row r="260" spans="2:3" ht="14.25">
      <c r="B260" s="129"/>
      <c r="C260" s="128"/>
    </row>
    <row r="261" spans="2:3" ht="14.25">
      <c r="B261" s="130" t="s">
        <v>270</v>
      </c>
      <c r="C261" s="128">
        <f>C262+C263+C264+C265</f>
        <v>60000000</v>
      </c>
    </row>
    <row r="262" spans="2:3" ht="14.25">
      <c r="B262" s="112" t="s">
        <v>271</v>
      </c>
      <c r="C262" s="97">
        <v>30000000</v>
      </c>
    </row>
    <row r="263" spans="2:3" ht="14.25">
      <c r="B263" s="112" t="s">
        <v>272</v>
      </c>
      <c r="C263" s="97">
        <v>10000000</v>
      </c>
    </row>
    <row r="264" spans="2:3" ht="14.25">
      <c r="B264" s="112" t="s">
        <v>273</v>
      </c>
      <c r="C264" s="97">
        <v>10000000</v>
      </c>
    </row>
    <row r="265" spans="2:3" ht="14.25">
      <c r="B265" s="112" t="s">
        <v>274</v>
      </c>
      <c r="C265" s="97">
        <v>10000000</v>
      </c>
    </row>
    <row r="270" ht="12.75">
      <c r="D270" t="s">
        <v>275</v>
      </c>
    </row>
  </sheetData>
  <mergeCells count="7">
    <mergeCell ref="A48:B48"/>
    <mergeCell ref="A71:B71"/>
    <mergeCell ref="A72:B72"/>
    <mergeCell ref="A2:B2"/>
    <mergeCell ref="A3:A6"/>
    <mergeCell ref="B3:B6"/>
    <mergeCell ref="C3:C5"/>
  </mergeCells>
  <hyperlinks>
    <hyperlink ref="B44" r:id="rId1" display="PRODA@BA NA HARTII OD VREDNOST"/>
  </hyperlinks>
  <printOptions/>
  <pageMargins left="0.3" right="0.34" top="0.34" bottom="0.43" header="0.17" footer="0.24"/>
  <pageSetup horizontalDpi="600" verticalDpi="600" orientation="portrait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D1">
      <selection activeCell="O63" sqref="O63"/>
    </sheetView>
  </sheetViews>
  <sheetFormatPr defaultColWidth="9.140625" defaultRowHeight="12.75"/>
  <cols>
    <col min="1" max="1" width="5.00390625" style="147" customWidth="1"/>
    <col min="2" max="2" width="24.140625" style="147" customWidth="1"/>
    <col min="3" max="3" width="9.7109375" style="147" customWidth="1"/>
    <col min="4" max="4" width="9.140625" style="147" customWidth="1"/>
    <col min="5" max="5" width="9.00390625" style="147" customWidth="1"/>
    <col min="6" max="6" width="8.28125" style="147" customWidth="1"/>
    <col min="7" max="7" width="9.140625" style="147" customWidth="1"/>
    <col min="8" max="8" width="8.28125" style="147" customWidth="1"/>
    <col min="9" max="16384" width="9.140625" style="147" customWidth="1"/>
  </cols>
  <sheetData>
    <row r="1" spans="1:15" ht="16.5" customHeight="1">
      <c r="A1" s="217" t="s">
        <v>68</v>
      </c>
      <c r="B1" s="217" t="s">
        <v>69</v>
      </c>
      <c r="C1" s="217" t="s">
        <v>331</v>
      </c>
      <c r="D1" s="219"/>
      <c r="E1" s="219"/>
      <c r="F1" s="202"/>
      <c r="G1" s="202"/>
      <c r="H1" s="202"/>
      <c r="I1" s="202"/>
      <c r="J1" s="202"/>
      <c r="K1" s="202"/>
      <c r="L1" s="202"/>
      <c r="M1" s="202"/>
      <c r="N1" s="202"/>
      <c r="O1" s="217" t="s">
        <v>269</v>
      </c>
    </row>
    <row r="2" spans="1:15" ht="11.25" customHeight="1">
      <c r="A2" s="217"/>
      <c r="B2" s="217"/>
      <c r="C2" s="218" t="s">
        <v>70</v>
      </c>
      <c r="D2" s="218" t="s">
        <v>71</v>
      </c>
      <c r="E2" s="218" t="s">
        <v>72</v>
      </c>
      <c r="F2" s="218" t="s">
        <v>110</v>
      </c>
      <c r="G2" s="218" t="s">
        <v>74</v>
      </c>
      <c r="H2" s="218" t="s">
        <v>75</v>
      </c>
      <c r="I2" s="218" t="s">
        <v>76</v>
      </c>
      <c r="J2" s="218" t="s">
        <v>77</v>
      </c>
      <c r="K2" s="218" t="s">
        <v>78</v>
      </c>
      <c r="L2" s="218" t="s">
        <v>79</v>
      </c>
      <c r="M2" s="218" t="s">
        <v>80</v>
      </c>
      <c r="N2" s="218" t="s">
        <v>81</v>
      </c>
      <c r="O2" s="217"/>
    </row>
    <row r="3" spans="1:15" ht="11.25">
      <c r="A3" s="217"/>
      <c r="B3" s="217"/>
      <c r="C3" s="218"/>
      <c r="D3" s="218"/>
      <c r="E3" s="218"/>
      <c r="F3" s="218" t="s">
        <v>110</v>
      </c>
      <c r="G3" s="218" t="s">
        <v>74</v>
      </c>
      <c r="H3" s="218"/>
      <c r="I3" s="218"/>
      <c r="J3" s="218"/>
      <c r="K3" s="218"/>
      <c r="L3" s="218"/>
      <c r="M3" s="218"/>
      <c r="N3" s="218"/>
      <c r="O3" s="217"/>
    </row>
    <row r="4" spans="1:15" ht="11.25">
      <c r="A4" s="148">
        <v>0</v>
      </c>
      <c r="B4" s="148">
        <v>1</v>
      </c>
      <c r="C4" s="148">
        <v>2</v>
      </c>
      <c r="D4" s="148">
        <v>3</v>
      </c>
      <c r="E4" s="148">
        <v>4</v>
      </c>
      <c r="F4" s="148">
        <v>5</v>
      </c>
      <c r="G4" s="148">
        <v>6</v>
      </c>
      <c r="H4" s="148">
        <v>7</v>
      </c>
      <c r="I4" s="148">
        <v>8</v>
      </c>
      <c r="J4" s="148">
        <v>9</v>
      </c>
      <c r="K4" s="148">
        <v>10</v>
      </c>
      <c r="L4" s="148">
        <v>11</v>
      </c>
      <c r="M4" s="148">
        <v>12</v>
      </c>
      <c r="N4" s="148">
        <v>13</v>
      </c>
      <c r="O4" s="148">
        <v>14</v>
      </c>
    </row>
    <row r="5" spans="1:15" ht="11.25">
      <c r="A5" s="148">
        <v>1</v>
      </c>
      <c r="B5" s="149" t="s">
        <v>82</v>
      </c>
      <c r="C5" s="150">
        <v>1494</v>
      </c>
      <c r="D5" s="150">
        <v>1998</v>
      </c>
      <c r="E5" s="150">
        <v>1934</v>
      </c>
      <c r="F5" s="151">
        <v>2224</v>
      </c>
      <c r="G5" s="151">
        <v>1717</v>
      </c>
      <c r="H5" s="151">
        <v>1890</v>
      </c>
      <c r="I5" s="151">
        <v>1910</v>
      </c>
      <c r="J5" s="151">
        <v>1827</v>
      </c>
      <c r="K5" s="151">
        <v>1822</v>
      </c>
      <c r="L5" s="151">
        <v>1854</v>
      </c>
      <c r="M5" s="151">
        <v>2000</v>
      </c>
      <c r="N5" s="151">
        <v>2100</v>
      </c>
      <c r="O5" s="151">
        <f>SUM(C5:N5)</f>
        <v>22770</v>
      </c>
    </row>
    <row r="6" spans="1:15" ht="11.25">
      <c r="A6" s="148">
        <v>2</v>
      </c>
      <c r="B6" s="149" t="s">
        <v>83</v>
      </c>
      <c r="C6" s="150">
        <v>29</v>
      </c>
      <c r="D6" s="150">
        <v>28</v>
      </c>
      <c r="E6" s="150">
        <v>28</v>
      </c>
      <c r="F6" s="151">
        <v>29</v>
      </c>
      <c r="G6" s="151">
        <v>29</v>
      </c>
      <c r="H6" s="151">
        <v>27</v>
      </c>
      <c r="I6" s="151">
        <v>26</v>
      </c>
      <c r="J6" s="151">
        <v>27</v>
      </c>
      <c r="K6" s="151">
        <v>27</v>
      </c>
      <c r="L6" s="151">
        <v>22</v>
      </c>
      <c r="M6" s="151">
        <v>22</v>
      </c>
      <c r="N6" s="151">
        <v>26</v>
      </c>
      <c r="O6" s="151">
        <f aca="true" t="shared" si="0" ref="O6:O56">SUM(C6:N6)</f>
        <v>320</v>
      </c>
    </row>
    <row r="7" spans="1:15" ht="11.25">
      <c r="A7" s="148">
        <v>3</v>
      </c>
      <c r="B7" s="149" t="s">
        <v>84</v>
      </c>
      <c r="C7" s="150">
        <v>20</v>
      </c>
      <c r="D7" s="150">
        <v>44</v>
      </c>
      <c r="E7" s="150">
        <v>50</v>
      </c>
      <c r="F7" s="151">
        <v>45</v>
      </c>
      <c r="G7" s="151">
        <v>40</v>
      </c>
      <c r="H7" s="151">
        <v>28</v>
      </c>
      <c r="I7" s="151">
        <v>28</v>
      </c>
      <c r="J7" s="151">
        <v>28</v>
      </c>
      <c r="K7" s="151">
        <v>25</v>
      </c>
      <c r="L7" s="151">
        <v>28</v>
      </c>
      <c r="M7" s="151">
        <v>26</v>
      </c>
      <c r="N7" s="151">
        <v>25</v>
      </c>
      <c r="O7" s="151">
        <f t="shared" si="0"/>
        <v>387</v>
      </c>
    </row>
    <row r="8" spans="1:15" ht="11.25">
      <c r="A8" s="148">
        <v>4</v>
      </c>
      <c r="B8" s="149" t="s">
        <v>85</v>
      </c>
      <c r="C8" s="150">
        <v>2</v>
      </c>
      <c r="D8" s="150">
        <v>3</v>
      </c>
      <c r="E8" s="150">
        <v>2</v>
      </c>
      <c r="F8" s="151">
        <v>5</v>
      </c>
      <c r="G8" s="151">
        <v>5</v>
      </c>
      <c r="H8" s="151">
        <v>3</v>
      </c>
      <c r="I8" s="151">
        <v>2</v>
      </c>
      <c r="J8" s="151">
        <v>2</v>
      </c>
      <c r="K8" s="151">
        <v>6</v>
      </c>
      <c r="L8" s="151">
        <v>3</v>
      </c>
      <c r="M8" s="151">
        <v>2</v>
      </c>
      <c r="N8" s="151">
        <v>5</v>
      </c>
      <c r="O8" s="151">
        <f t="shared" si="0"/>
        <v>40</v>
      </c>
    </row>
    <row r="9" spans="1:15" ht="11.25">
      <c r="A9" s="148"/>
      <c r="B9" s="152" t="s">
        <v>86</v>
      </c>
      <c r="C9" s="153">
        <f>SUM(C5:C8)</f>
        <v>1545</v>
      </c>
      <c r="D9" s="153">
        <f>SUM(D5:D8)</f>
        <v>2073</v>
      </c>
      <c r="E9" s="153">
        <f>SUM(E5:E8)</f>
        <v>2014</v>
      </c>
      <c r="F9" s="154">
        <f>SUM(F5:F8)</f>
        <v>2303</v>
      </c>
      <c r="G9" s="154">
        <f>SUM(G5:G8)</f>
        <v>1791</v>
      </c>
      <c r="H9" s="154">
        <f aca="true" t="shared" si="1" ref="H9:N9">SUM(H5:H8)</f>
        <v>1948</v>
      </c>
      <c r="I9" s="154">
        <f t="shared" si="1"/>
        <v>1966</v>
      </c>
      <c r="J9" s="154">
        <f t="shared" si="1"/>
        <v>1884</v>
      </c>
      <c r="K9" s="154">
        <f t="shared" si="1"/>
        <v>1880</v>
      </c>
      <c r="L9" s="154">
        <f t="shared" si="1"/>
        <v>1907</v>
      </c>
      <c r="M9" s="154">
        <f t="shared" si="1"/>
        <v>2050</v>
      </c>
      <c r="N9" s="154">
        <f t="shared" si="1"/>
        <v>2156</v>
      </c>
      <c r="O9" s="154">
        <f t="shared" si="0"/>
        <v>23517</v>
      </c>
    </row>
    <row r="10" spans="1:15" ht="11.25">
      <c r="A10" s="148">
        <v>5</v>
      </c>
      <c r="B10" s="149" t="s">
        <v>87</v>
      </c>
      <c r="C10" s="150">
        <v>60</v>
      </c>
      <c r="D10" s="150">
        <v>58</v>
      </c>
      <c r="E10" s="150">
        <v>53</v>
      </c>
      <c r="F10" s="151">
        <v>61</v>
      </c>
      <c r="G10" s="151">
        <v>62</v>
      </c>
      <c r="H10" s="151">
        <v>63</v>
      </c>
      <c r="I10" s="151">
        <v>70</v>
      </c>
      <c r="J10" s="151">
        <v>68</v>
      </c>
      <c r="K10" s="151">
        <v>65</v>
      </c>
      <c r="L10" s="151">
        <v>63</v>
      </c>
      <c r="M10" s="151">
        <v>62</v>
      </c>
      <c r="N10" s="151">
        <v>65</v>
      </c>
      <c r="O10" s="151">
        <f t="shared" si="0"/>
        <v>750</v>
      </c>
    </row>
    <row r="11" spans="1:15" ht="11.25">
      <c r="A11" s="148">
        <v>6</v>
      </c>
      <c r="B11" s="155" t="s">
        <v>88</v>
      </c>
      <c r="C11" s="153">
        <f>C12+C13+C14+C17+C21+C22</f>
        <v>661.19</v>
      </c>
      <c r="D11" s="153">
        <f aca="true" t="shared" si="2" ref="D11:N11">D12+D13+D14+D17+D21+D22</f>
        <v>661.19</v>
      </c>
      <c r="E11" s="153">
        <f t="shared" si="2"/>
        <v>661.19</v>
      </c>
      <c r="F11" s="153">
        <f t="shared" si="2"/>
        <v>661.19</v>
      </c>
      <c r="G11" s="153">
        <f t="shared" si="2"/>
        <v>671.19</v>
      </c>
      <c r="H11" s="153">
        <f t="shared" si="2"/>
        <v>666.19</v>
      </c>
      <c r="I11" s="153">
        <f t="shared" si="2"/>
        <v>671.68</v>
      </c>
      <c r="J11" s="153">
        <f t="shared" si="2"/>
        <v>666.91</v>
      </c>
      <c r="K11" s="153">
        <f t="shared" si="2"/>
        <v>671.91</v>
      </c>
      <c r="L11" s="153">
        <f t="shared" si="2"/>
        <v>670.0799999999999</v>
      </c>
      <c r="M11" s="153">
        <f t="shared" si="2"/>
        <v>670.0799999999999</v>
      </c>
      <c r="N11" s="153">
        <f t="shared" si="2"/>
        <v>670.0799999999999</v>
      </c>
      <c r="O11" s="154">
        <f t="shared" si="0"/>
        <v>8002.88</v>
      </c>
    </row>
    <row r="12" spans="1:15" ht="11.25">
      <c r="A12" s="148"/>
      <c r="B12" s="149" t="s">
        <v>89</v>
      </c>
      <c r="C12" s="150">
        <v>353.5</v>
      </c>
      <c r="D12" s="150">
        <v>353.5</v>
      </c>
      <c r="E12" s="150">
        <v>353.5</v>
      </c>
      <c r="F12" s="150">
        <v>353.5</v>
      </c>
      <c r="G12" s="150">
        <v>353.5</v>
      </c>
      <c r="H12" s="150">
        <v>353.5</v>
      </c>
      <c r="I12" s="151">
        <v>354</v>
      </c>
      <c r="J12" s="151">
        <v>354</v>
      </c>
      <c r="K12" s="151">
        <v>354</v>
      </c>
      <c r="L12" s="151">
        <v>354</v>
      </c>
      <c r="M12" s="151">
        <v>354</v>
      </c>
      <c r="N12" s="151">
        <v>354</v>
      </c>
      <c r="O12" s="151">
        <f t="shared" si="0"/>
        <v>4245</v>
      </c>
    </row>
    <row r="13" spans="1:15" ht="11.25">
      <c r="A13" s="148"/>
      <c r="B13" s="149" t="s">
        <v>90</v>
      </c>
      <c r="C13" s="150">
        <v>25</v>
      </c>
      <c r="D13" s="150">
        <v>25</v>
      </c>
      <c r="E13" s="150">
        <v>25</v>
      </c>
      <c r="F13" s="150">
        <v>25</v>
      </c>
      <c r="G13" s="150">
        <v>30</v>
      </c>
      <c r="H13" s="150">
        <v>25</v>
      </c>
      <c r="I13" s="150">
        <v>30</v>
      </c>
      <c r="J13" s="150">
        <v>25</v>
      </c>
      <c r="K13" s="150">
        <v>30</v>
      </c>
      <c r="L13" s="150">
        <v>30</v>
      </c>
      <c r="M13" s="150">
        <v>30</v>
      </c>
      <c r="N13" s="150">
        <v>30</v>
      </c>
      <c r="O13" s="151">
        <f t="shared" si="0"/>
        <v>330</v>
      </c>
    </row>
    <row r="14" spans="1:15" ht="11.25">
      <c r="A14" s="148"/>
      <c r="B14" s="149" t="s">
        <v>91</v>
      </c>
      <c r="C14" s="150">
        <f aca="true" t="shared" si="3" ref="C14:N14">C15+C16</f>
        <v>7.35</v>
      </c>
      <c r="D14" s="150">
        <f t="shared" si="3"/>
        <v>7.35</v>
      </c>
      <c r="E14" s="150">
        <f t="shared" si="3"/>
        <v>7.35</v>
      </c>
      <c r="F14" s="150">
        <f t="shared" si="3"/>
        <v>7.35</v>
      </c>
      <c r="G14" s="150">
        <f t="shared" si="3"/>
        <v>7.35</v>
      </c>
      <c r="H14" s="150">
        <f t="shared" si="3"/>
        <v>7.35</v>
      </c>
      <c r="I14" s="150">
        <f t="shared" si="3"/>
        <v>7.34</v>
      </c>
      <c r="J14" s="150">
        <f t="shared" si="3"/>
        <v>7.34</v>
      </c>
      <c r="K14" s="150">
        <f t="shared" si="3"/>
        <v>7.34</v>
      </c>
      <c r="L14" s="150">
        <f t="shared" si="3"/>
        <v>7.34</v>
      </c>
      <c r="M14" s="150">
        <f t="shared" si="3"/>
        <v>7.34</v>
      </c>
      <c r="N14" s="150">
        <f t="shared" si="3"/>
        <v>7.34</v>
      </c>
      <c r="O14" s="151">
        <f t="shared" si="0"/>
        <v>88.14000000000001</v>
      </c>
    </row>
    <row r="15" spans="1:15" ht="11.25">
      <c r="A15" s="148"/>
      <c r="B15" s="149" t="s">
        <v>92</v>
      </c>
      <c r="C15" s="150">
        <v>6.5</v>
      </c>
      <c r="D15" s="150">
        <v>6.5</v>
      </c>
      <c r="E15" s="150">
        <v>6.5</v>
      </c>
      <c r="F15" s="150">
        <v>6.5</v>
      </c>
      <c r="G15" s="150">
        <v>6.5</v>
      </c>
      <c r="H15" s="150">
        <v>6.5</v>
      </c>
      <c r="I15" s="150">
        <v>6.5</v>
      </c>
      <c r="J15" s="150">
        <v>6.5</v>
      </c>
      <c r="K15" s="150">
        <v>6.5</v>
      </c>
      <c r="L15" s="150">
        <v>6.5</v>
      </c>
      <c r="M15" s="150">
        <v>6.5</v>
      </c>
      <c r="N15" s="150">
        <v>6.5</v>
      </c>
      <c r="O15" s="151">
        <f t="shared" si="0"/>
        <v>78</v>
      </c>
    </row>
    <row r="16" spans="1:15" ht="11.25">
      <c r="A16" s="148"/>
      <c r="B16" s="149" t="s">
        <v>93</v>
      </c>
      <c r="C16" s="150">
        <v>0.85</v>
      </c>
      <c r="D16" s="150">
        <v>0.85</v>
      </c>
      <c r="E16" s="150">
        <v>0.85</v>
      </c>
      <c r="F16" s="150">
        <v>0.85</v>
      </c>
      <c r="G16" s="150">
        <v>0.85</v>
      </c>
      <c r="H16" s="150">
        <v>0.85</v>
      </c>
      <c r="I16" s="150">
        <v>0.84</v>
      </c>
      <c r="J16" s="150">
        <v>0.84</v>
      </c>
      <c r="K16" s="150">
        <v>0.84</v>
      </c>
      <c r="L16" s="150">
        <v>0.84</v>
      </c>
      <c r="M16" s="150">
        <v>0.84</v>
      </c>
      <c r="N16" s="150">
        <v>0.84</v>
      </c>
      <c r="O16" s="151">
        <f t="shared" si="0"/>
        <v>10.139999999999999</v>
      </c>
    </row>
    <row r="17" spans="1:15" ht="11.25">
      <c r="A17" s="148"/>
      <c r="B17" s="149" t="s">
        <v>140</v>
      </c>
      <c r="C17" s="150">
        <f>C18+C19+C20</f>
        <v>20.34</v>
      </c>
      <c r="D17" s="150">
        <f>D18+D19+D20</f>
        <v>20.34</v>
      </c>
      <c r="E17" s="150">
        <f>E18+E19+E20</f>
        <v>20.34</v>
      </c>
      <c r="F17" s="150">
        <f aca="true" t="shared" si="4" ref="F17:K17">F18+F19+F20</f>
        <v>20.34</v>
      </c>
      <c r="G17" s="150">
        <f t="shared" si="4"/>
        <v>20.34</v>
      </c>
      <c r="H17" s="150">
        <f t="shared" si="4"/>
        <v>20.34</v>
      </c>
      <c r="I17" s="150">
        <f t="shared" si="4"/>
        <v>20.34</v>
      </c>
      <c r="J17" s="150">
        <f t="shared" si="4"/>
        <v>20.57</v>
      </c>
      <c r="K17" s="150">
        <f t="shared" si="4"/>
        <v>20.57</v>
      </c>
      <c r="L17" s="151">
        <v>18.74</v>
      </c>
      <c r="M17" s="151">
        <v>18.74</v>
      </c>
      <c r="N17" s="151">
        <v>18.74</v>
      </c>
      <c r="O17" s="151">
        <f t="shared" si="0"/>
        <v>239.74</v>
      </c>
    </row>
    <row r="18" spans="1:15" ht="11.25">
      <c r="A18" s="148"/>
      <c r="B18" s="149" t="s">
        <v>94</v>
      </c>
      <c r="C18" s="150"/>
      <c r="D18" s="150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>
        <f t="shared" si="0"/>
        <v>0</v>
      </c>
    </row>
    <row r="19" spans="1:15" ht="11.25">
      <c r="A19" s="148"/>
      <c r="B19" s="149" t="s">
        <v>92</v>
      </c>
      <c r="C19" s="150">
        <v>18</v>
      </c>
      <c r="D19" s="150">
        <v>18</v>
      </c>
      <c r="E19" s="150">
        <v>18</v>
      </c>
      <c r="F19" s="150">
        <v>18</v>
      </c>
      <c r="G19" s="150">
        <v>18</v>
      </c>
      <c r="H19" s="150">
        <v>18</v>
      </c>
      <c r="I19" s="150">
        <v>18</v>
      </c>
      <c r="J19" s="151">
        <v>18.2</v>
      </c>
      <c r="K19" s="151">
        <v>18.2</v>
      </c>
      <c r="L19" s="151">
        <v>18.2</v>
      </c>
      <c r="M19" s="151">
        <v>18.2</v>
      </c>
      <c r="N19" s="151">
        <v>18.2</v>
      </c>
      <c r="O19" s="151">
        <f t="shared" si="0"/>
        <v>216.99999999999994</v>
      </c>
    </row>
    <row r="20" spans="1:15" ht="11.25">
      <c r="A20" s="148"/>
      <c r="B20" s="149" t="s">
        <v>93</v>
      </c>
      <c r="C20" s="150">
        <v>2.34</v>
      </c>
      <c r="D20" s="150">
        <v>2.34</v>
      </c>
      <c r="E20" s="150">
        <v>2.34</v>
      </c>
      <c r="F20" s="150">
        <v>2.34</v>
      </c>
      <c r="G20" s="150">
        <v>2.34</v>
      </c>
      <c r="H20" s="150">
        <v>2.34</v>
      </c>
      <c r="I20" s="150">
        <v>2.34</v>
      </c>
      <c r="J20" s="151">
        <v>2.37</v>
      </c>
      <c r="K20" s="151">
        <v>2.37</v>
      </c>
      <c r="L20" s="151">
        <v>2.37</v>
      </c>
      <c r="M20" s="151">
        <v>2.37</v>
      </c>
      <c r="N20" s="151">
        <v>2.37</v>
      </c>
      <c r="O20" s="151">
        <f t="shared" si="0"/>
        <v>28.230000000000004</v>
      </c>
    </row>
    <row r="21" spans="1:15" ht="11.25">
      <c r="A21" s="148"/>
      <c r="B21" s="149" t="s">
        <v>332</v>
      </c>
      <c r="C21" s="150"/>
      <c r="D21" s="150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>
        <f t="shared" si="0"/>
        <v>0</v>
      </c>
    </row>
    <row r="22" spans="1:15" ht="11.25">
      <c r="A22" s="148"/>
      <c r="B22" s="149" t="s">
        <v>333</v>
      </c>
      <c r="C22" s="150">
        <v>255</v>
      </c>
      <c r="D22" s="150">
        <v>255</v>
      </c>
      <c r="E22" s="150">
        <v>255</v>
      </c>
      <c r="F22" s="150">
        <v>255</v>
      </c>
      <c r="G22" s="150">
        <v>260</v>
      </c>
      <c r="H22" s="150">
        <v>260</v>
      </c>
      <c r="I22" s="151">
        <v>260</v>
      </c>
      <c r="J22" s="151">
        <v>260</v>
      </c>
      <c r="K22" s="151">
        <v>260</v>
      </c>
      <c r="L22" s="151">
        <v>260</v>
      </c>
      <c r="M22" s="151">
        <v>260</v>
      </c>
      <c r="N22" s="151">
        <v>260</v>
      </c>
      <c r="O22" s="151">
        <f t="shared" si="0"/>
        <v>3100</v>
      </c>
    </row>
    <row r="23" spans="1:15" ht="11.25">
      <c r="A23" s="148">
        <v>7</v>
      </c>
      <c r="B23" s="149" t="s">
        <v>97</v>
      </c>
      <c r="C23" s="150">
        <v>21</v>
      </c>
      <c r="D23" s="150">
        <v>21</v>
      </c>
      <c r="E23" s="150">
        <v>21</v>
      </c>
      <c r="F23" s="150">
        <v>21</v>
      </c>
      <c r="G23" s="150">
        <v>21</v>
      </c>
      <c r="H23" s="150">
        <v>21</v>
      </c>
      <c r="I23" s="150">
        <v>21</v>
      </c>
      <c r="J23" s="150">
        <v>21</v>
      </c>
      <c r="K23" s="150">
        <v>21</v>
      </c>
      <c r="L23" s="150">
        <v>21</v>
      </c>
      <c r="M23" s="150">
        <v>21</v>
      </c>
      <c r="N23" s="150">
        <v>21</v>
      </c>
      <c r="O23" s="151">
        <f t="shared" si="0"/>
        <v>252</v>
      </c>
    </row>
    <row r="24" spans="1:15" ht="11.25">
      <c r="A24" s="148"/>
      <c r="B24" s="149" t="s">
        <v>98</v>
      </c>
      <c r="C24" s="150"/>
      <c r="D24" s="150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>
        <f t="shared" si="0"/>
        <v>0</v>
      </c>
    </row>
    <row r="25" spans="1:15" ht="11.25">
      <c r="A25" s="148"/>
      <c r="B25" s="149" t="s">
        <v>99</v>
      </c>
      <c r="C25" s="150"/>
      <c r="D25" s="150"/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1">
        <f t="shared" si="0"/>
        <v>0</v>
      </c>
    </row>
    <row r="26" spans="1:15" ht="11.25">
      <c r="A26" s="148"/>
      <c r="B26" s="149" t="s">
        <v>100</v>
      </c>
      <c r="C26" s="150"/>
      <c r="D26" s="150"/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>
        <f t="shared" si="0"/>
        <v>0</v>
      </c>
    </row>
    <row r="27" spans="1:15" ht="11.25">
      <c r="A27" s="148"/>
      <c r="B27" s="149" t="s">
        <v>101</v>
      </c>
      <c r="C27" s="150"/>
      <c r="D27" s="150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>
        <f t="shared" si="0"/>
        <v>0</v>
      </c>
    </row>
    <row r="28" spans="1:15" ht="11.25">
      <c r="A28" s="148"/>
      <c r="B28" s="149" t="s">
        <v>102</v>
      </c>
      <c r="C28" s="150"/>
      <c r="D28" s="150"/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>
        <f t="shared" si="0"/>
        <v>0</v>
      </c>
    </row>
    <row r="29" spans="1:15" ht="11.25">
      <c r="A29" s="148"/>
      <c r="B29" s="149" t="s">
        <v>103</v>
      </c>
      <c r="C29" s="150"/>
      <c r="D29" s="150"/>
      <c r="E29" s="150"/>
      <c r="F29" s="151"/>
      <c r="G29" s="151"/>
      <c r="H29" s="151"/>
      <c r="I29" s="151"/>
      <c r="J29" s="151"/>
      <c r="K29" s="151"/>
      <c r="L29" s="151"/>
      <c r="M29" s="151"/>
      <c r="N29" s="151"/>
      <c r="O29" s="151">
        <f t="shared" si="0"/>
        <v>0</v>
      </c>
    </row>
    <row r="30" spans="1:15" ht="11.25">
      <c r="A30" s="148"/>
      <c r="B30" s="149" t="s">
        <v>104</v>
      </c>
      <c r="C30" s="150"/>
      <c r="D30" s="150"/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>
        <f t="shared" si="0"/>
        <v>0</v>
      </c>
    </row>
    <row r="31" spans="1:15" ht="11.25">
      <c r="A31" s="148">
        <v>8</v>
      </c>
      <c r="B31" s="149" t="s">
        <v>105</v>
      </c>
      <c r="C31" s="150">
        <v>15</v>
      </c>
      <c r="D31" s="150">
        <v>20</v>
      </c>
      <c r="E31" s="150">
        <v>22</v>
      </c>
      <c r="F31" s="151">
        <v>20</v>
      </c>
      <c r="G31" s="151">
        <v>15</v>
      </c>
      <c r="H31" s="151">
        <v>18</v>
      </c>
      <c r="I31" s="151">
        <v>15</v>
      </c>
      <c r="J31" s="151">
        <v>18</v>
      </c>
      <c r="K31" s="151">
        <v>17</v>
      </c>
      <c r="L31" s="151">
        <v>22</v>
      </c>
      <c r="M31" s="151">
        <v>18</v>
      </c>
      <c r="N31" s="151">
        <v>20</v>
      </c>
      <c r="O31" s="151">
        <f t="shared" si="0"/>
        <v>220</v>
      </c>
    </row>
    <row r="32" spans="1:15" ht="11.25">
      <c r="A32" s="148">
        <v>9</v>
      </c>
      <c r="B32" s="149" t="s">
        <v>106</v>
      </c>
      <c r="C32" s="150"/>
      <c r="D32" s="150"/>
      <c r="E32" s="150">
        <v>1</v>
      </c>
      <c r="F32" s="151"/>
      <c r="G32" s="151"/>
      <c r="H32" s="151">
        <v>0.5</v>
      </c>
      <c r="I32" s="151"/>
      <c r="J32" s="151"/>
      <c r="K32" s="151">
        <v>0.5</v>
      </c>
      <c r="L32" s="151"/>
      <c r="M32" s="151"/>
      <c r="N32" s="151"/>
      <c r="O32" s="151">
        <f t="shared" si="0"/>
        <v>2</v>
      </c>
    </row>
    <row r="33" spans="1:15" ht="11.25">
      <c r="A33" s="148">
        <v>10</v>
      </c>
      <c r="B33" s="149" t="s">
        <v>107</v>
      </c>
      <c r="C33" s="150">
        <v>10</v>
      </c>
      <c r="D33" s="150">
        <v>20</v>
      </c>
      <c r="E33" s="150"/>
      <c r="F33" s="151">
        <v>10</v>
      </c>
      <c r="G33" s="151"/>
      <c r="H33" s="151">
        <v>5</v>
      </c>
      <c r="I33" s="151">
        <v>5</v>
      </c>
      <c r="J33" s="151"/>
      <c r="K33" s="151">
        <v>2</v>
      </c>
      <c r="L33" s="151"/>
      <c r="M33" s="151">
        <v>5</v>
      </c>
      <c r="N33" s="151">
        <v>3</v>
      </c>
      <c r="O33" s="151">
        <f t="shared" si="0"/>
        <v>60</v>
      </c>
    </row>
    <row r="34" spans="1:15" ht="11.25">
      <c r="A34" s="148"/>
      <c r="B34" s="152" t="s">
        <v>108</v>
      </c>
      <c r="C34" s="153">
        <f aca="true" t="shared" si="5" ref="C34:N34">C9+C10+C11+C23+C31+C32+C33</f>
        <v>2312.19</v>
      </c>
      <c r="D34" s="153">
        <f t="shared" si="5"/>
        <v>2853.19</v>
      </c>
      <c r="E34" s="153">
        <f t="shared" si="5"/>
        <v>2772.19</v>
      </c>
      <c r="F34" s="154">
        <f t="shared" si="5"/>
        <v>3076.19</v>
      </c>
      <c r="G34" s="154">
        <f t="shared" si="5"/>
        <v>2560.19</v>
      </c>
      <c r="H34" s="156">
        <f t="shared" si="5"/>
        <v>2721.69</v>
      </c>
      <c r="I34" s="156">
        <f t="shared" si="5"/>
        <v>2748.68</v>
      </c>
      <c r="J34" s="156">
        <f t="shared" si="5"/>
        <v>2657.91</v>
      </c>
      <c r="K34" s="156">
        <f t="shared" si="5"/>
        <v>2657.41</v>
      </c>
      <c r="L34" s="156">
        <f t="shared" si="5"/>
        <v>2683.08</v>
      </c>
      <c r="M34" s="156">
        <f t="shared" si="5"/>
        <v>2826.08</v>
      </c>
      <c r="N34" s="156">
        <f t="shared" si="5"/>
        <v>2935.08</v>
      </c>
      <c r="O34" s="154">
        <f t="shared" si="0"/>
        <v>32803.880000000005</v>
      </c>
    </row>
    <row r="35" spans="1:15" ht="11.25">
      <c r="A35" s="148"/>
      <c r="B35" s="149" t="s">
        <v>109</v>
      </c>
      <c r="C35" s="157" t="s">
        <v>141</v>
      </c>
      <c r="D35" s="157" t="s">
        <v>142</v>
      </c>
      <c r="E35" s="157" t="s">
        <v>71</v>
      </c>
      <c r="F35" s="157" t="s">
        <v>72</v>
      </c>
      <c r="G35" s="157" t="s">
        <v>110</v>
      </c>
      <c r="H35" s="157" t="s">
        <v>74</v>
      </c>
      <c r="I35" s="157" t="s">
        <v>75</v>
      </c>
      <c r="J35" s="157" t="s">
        <v>76</v>
      </c>
      <c r="K35" s="157" t="s">
        <v>77</v>
      </c>
      <c r="L35" s="157" t="s">
        <v>78</v>
      </c>
      <c r="M35" s="157" t="s">
        <v>79</v>
      </c>
      <c r="N35" s="157" t="s">
        <v>80</v>
      </c>
      <c r="O35" s="151"/>
    </row>
    <row r="36" spans="1:15" ht="11.25">
      <c r="A36" s="148">
        <v>1</v>
      </c>
      <c r="B36" s="149" t="s">
        <v>111</v>
      </c>
      <c r="C36" s="150">
        <v>2825</v>
      </c>
      <c r="D36" s="150">
        <v>2880</v>
      </c>
      <c r="E36" s="150">
        <v>2885</v>
      </c>
      <c r="F36" s="151">
        <v>2890</v>
      </c>
      <c r="G36" s="151">
        <v>2893</v>
      </c>
      <c r="H36" s="151">
        <v>2896</v>
      </c>
      <c r="I36" s="151">
        <v>2899</v>
      </c>
      <c r="J36" s="151">
        <v>2926</v>
      </c>
      <c r="K36" s="151">
        <v>2929</v>
      </c>
      <c r="L36" s="151">
        <v>2932</v>
      </c>
      <c r="M36" s="151">
        <v>2935</v>
      </c>
      <c r="N36" s="151">
        <v>2937</v>
      </c>
      <c r="O36" s="151">
        <f t="shared" si="0"/>
        <v>34827</v>
      </c>
    </row>
    <row r="37" spans="1:15" ht="11.25">
      <c r="A37" s="148">
        <v>2</v>
      </c>
      <c r="B37" s="149" t="s">
        <v>112</v>
      </c>
      <c r="C37" s="150">
        <v>8.5</v>
      </c>
      <c r="D37" s="150">
        <v>8.5</v>
      </c>
      <c r="E37" s="150">
        <v>8.5</v>
      </c>
      <c r="F37" s="150">
        <v>8.5</v>
      </c>
      <c r="G37" s="150">
        <v>8.5</v>
      </c>
      <c r="H37" s="150">
        <v>8.5</v>
      </c>
      <c r="I37" s="150">
        <v>8.5</v>
      </c>
      <c r="J37" s="150">
        <v>8.5</v>
      </c>
      <c r="K37" s="150">
        <v>8</v>
      </c>
      <c r="L37" s="150">
        <v>8</v>
      </c>
      <c r="M37" s="150">
        <v>8</v>
      </c>
      <c r="N37" s="150">
        <v>8</v>
      </c>
      <c r="O37" s="151">
        <f t="shared" si="0"/>
        <v>100</v>
      </c>
    </row>
    <row r="38" spans="1:15" ht="11.25">
      <c r="A38" s="148">
        <v>3</v>
      </c>
      <c r="B38" s="149" t="s">
        <v>113</v>
      </c>
      <c r="C38" s="150">
        <v>40</v>
      </c>
      <c r="D38" s="150">
        <v>40</v>
      </c>
      <c r="E38" s="150">
        <v>40</v>
      </c>
      <c r="F38" s="150">
        <v>40</v>
      </c>
      <c r="G38" s="150">
        <v>40</v>
      </c>
      <c r="H38" s="150">
        <v>40</v>
      </c>
      <c r="I38" s="150">
        <v>40</v>
      </c>
      <c r="J38" s="150">
        <v>40</v>
      </c>
      <c r="K38" s="150">
        <v>40</v>
      </c>
      <c r="L38" s="150">
        <v>40</v>
      </c>
      <c r="M38" s="150">
        <v>40</v>
      </c>
      <c r="N38" s="151">
        <v>40</v>
      </c>
      <c r="O38" s="151">
        <f t="shared" si="0"/>
        <v>480</v>
      </c>
    </row>
    <row r="39" spans="1:15" ht="11.25">
      <c r="A39" s="148">
        <v>4</v>
      </c>
      <c r="B39" s="149" t="s">
        <v>114</v>
      </c>
      <c r="C39" s="150">
        <f>C15</f>
        <v>6.5</v>
      </c>
      <c r="D39" s="150">
        <f aca="true" t="shared" si="6" ref="D39:N39">D15</f>
        <v>6.5</v>
      </c>
      <c r="E39" s="150">
        <f t="shared" si="6"/>
        <v>6.5</v>
      </c>
      <c r="F39" s="150">
        <f t="shared" si="6"/>
        <v>6.5</v>
      </c>
      <c r="G39" s="150">
        <f t="shared" si="6"/>
        <v>6.5</v>
      </c>
      <c r="H39" s="150">
        <f t="shared" si="6"/>
        <v>6.5</v>
      </c>
      <c r="I39" s="150">
        <f t="shared" si="6"/>
        <v>6.5</v>
      </c>
      <c r="J39" s="150">
        <f t="shared" si="6"/>
        <v>6.5</v>
      </c>
      <c r="K39" s="150">
        <f t="shared" si="6"/>
        <v>6.5</v>
      </c>
      <c r="L39" s="150">
        <f t="shared" si="6"/>
        <v>6.5</v>
      </c>
      <c r="M39" s="150">
        <f t="shared" si="6"/>
        <v>6.5</v>
      </c>
      <c r="N39" s="150">
        <f t="shared" si="6"/>
        <v>6.5</v>
      </c>
      <c r="O39" s="151">
        <f t="shared" si="0"/>
        <v>78</v>
      </c>
    </row>
    <row r="40" spans="1:15" ht="11.25">
      <c r="A40" s="148">
        <v>5</v>
      </c>
      <c r="B40" s="149" t="s">
        <v>115</v>
      </c>
      <c r="C40" s="150">
        <f>C19</f>
        <v>18</v>
      </c>
      <c r="D40" s="150">
        <f aca="true" t="shared" si="7" ref="D40:N40">D19</f>
        <v>18</v>
      </c>
      <c r="E40" s="150">
        <f t="shared" si="7"/>
        <v>18</v>
      </c>
      <c r="F40" s="150">
        <f t="shared" si="7"/>
        <v>18</v>
      </c>
      <c r="G40" s="150">
        <f t="shared" si="7"/>
        <v>18</v>
      </c>
      <c r="H40" s="150">
        <f t="shared" si="7"/>
        <v>18</v>
      </c>
      <c r="I40" s="150">
        <f t="shared" si="7"/>
        <v>18</v>
      </c>
      <c r="J40" s="150">
        <f t="shared" si="7"/>
        <v>18.2</v>
      </c>
      <c r="K40" s="150">
        <f t="shared" si="7"/>
        <v>18.2</v>
      </c>
      <c r="L40" s="150">
        <f t="shared" si="7"/>
        <v>18.2</v>
      </c>
      <c r="M40" s="150">
        <f t="shared" si="7"/>
        <v>18.2</v>
      </c>
      <c r="N40" s="150">
        <f t="shared" si="7"/>
        <v>18.2</v>
      </c>
      <c r="O40" s="151">
        <f t="shared" si="0"/>
        <v>216.99999999999994</v>
      </c>
    </row>
    <row r="41" spans="1:15" ht="11.25">
      <c r="A41" s="148"/>
      <c r="B41" s="152" t="s">
        <v>116</v>
      </c>
      <c r="C41" s="153">
        <f aca="true" t="shared" si="8" ref="C41:N41">SUM(C36:C40)</f>
        <v>2898</v>
      </c>
      <c r="D41" s="153">
        <f t="shared" si="8"/>
        <v>2953</v>
      </c>
      <c r="E41" s="153">
        <f t="shared" si="8"/>
        <v>2958</v>
      </c>
      <c r="F41" s="154">
        <f t="shared" si="8"/>
        <v>2963</v>
      </c>
      <c r="G41" s="154">
        <f t="shared" si="8"/>
        <v>2966</v>
      </c>
      <c r="H41" s="154">
        <f t="shared" si="8"/>
        <v>2969</v>
      </c>
      <c r="I41" s="154">
        <f t="shared" si="8"/>
        <v>2972</v>
      </c>
      <c r="J41" s="154">
        <f t="shared" si="8"/>
        <v>2999.2</v>
      </c>
      <c r="K41" s="154">
        <f t="shared" si="8"/>
        <v>3001.7</v>
      </c>
      <c r="L41" s="154">
        <f t="shared" si="8"/>
        <v>3004.7</v>
      </c>
      <c r="M41" s="154">
        <f t="shared" si="8"/>
        <v>3007.7</v>
      </c>
      <c r="N41" s="154">
        <f t="shared" si="8"/>
        <v>3009.7</v>
      </c>
      <c r="O41" s="154">
        <f t="shared" si="0"/>
        <v>35702</v>
      </c>
    </row>
    <row r="42" spans="1:15" ht="11.25">
      <c r="A42" s="148">
        <v>7</v>
      </c>
      <c r="B42" s="149" t="s">
        <v>117</v>
      </c>
      <c r="C42" s="150">
        <f>C22</f>
        <v>255</v>
      </c>
      <c r="D42" s="150">
        <f aca="true" t="shared" si="9" ref="D42:N42">D22</f>
        <v>255</v>
      </c>
      <c r="E42" s="150">
        <f t="shared" si="9"/>
        <v>255</v>
      </c>
      <c r="F42" s="150">
        <f t="shared" si="9"/>
        <v>255</v>
      </c>
      <c r="G42" s="150">
        <f t="shared" si="9"/>
        <v>260</v>
      </c>
      <c r="H42" s="150">
        <f t="shared" si="9"/>
        <v>260</v>
      </c>
      <c r="I42" s="150">
        <f t="shared" si="9"/>
        <v>260</v>
      </c>
      <c r="J42" s="150">
        <f t="shared" si="9"/>
        <v>260</v>
      </c>
      <c r="K42" s="150">
        <f t="shared" si="9"/>
        <v>260</v>
      </c>
      <c r="L42" s="150">
        <f t="shared" si="9"/>
        <v>260</v>
      </c>
      <c r="M42" s="150">
        <f t="shared" si="9"/>
        <v>260</v>
      </c>
      <c r="N42" s="150">
        <f t="shared" si="9"/>
        <v>260</v>
      </c>
      <c r="O42" s="151">
        <f t="shared" si="0"/>
        <v>3100</v>
      </c>
    </row>
    <row r="43" spans="1:15" ht="11.25">
      <c r="A43" s="148">
        <v>8</v>
      </c>
      <c r="B43" s="149" t="s">
        <v>118</v>
      </c>
      <c r="C43" s="150">
        <v>8</v>
      </c>
      <c r="D43" s="150">
        <v>8</v>
      </c>
      <c r="E43" s="150">
        <v>8</v>
      </c>
      <c r="F43" s="150">
        <v>8</v>
      </c>
      <c r="G43" s="150">
        <v>7.5</v>
      </c>
      <c r="H43" s="150">
        <v>7.5</v>
      </c>
      <c r="I43" s="150">
        <v>8</v>
      </c>
      <c r="J43" s="150">
        <v>8</v>
      </c>
      <c r="K43" s="150">
        <v>8</v>
      </c>
      <c r="L43" s="150">
        <v>8</v>
      </c>
      <c r="M43" s="150">
        <v>7</v>
      </c>
      <c r="N43" s="150">
        <v>7</v>
      </c>
      <c r="O43" s="151">
        <f t="shared" si="0"/>
        <v>93</v>
      </c>
    </row>
    <row r="44" spans="1:15" ht="11.25">
      <c r="A44" s="148">
        <v>9</v>
      </c>
      <c r="B44" s="149" t="s">
        <v>119</v>
      </c>
      <c r="C44" s="150">
        <v>1</v>
      </c>
      <c r="D44" s="150">
        <v>1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50">
        <v>1</v>
      </c>
      <c r="L44" s="150">
        <v>1</v>
      </c>
      <c r="M44" s="150">
        <v>1</v>
      </c>
      <c r="N44" s="150">
        <v>1</v>
      </c>
      <c r="O44" s="151">
        <f t="shared" si="0"/>
        <v>12</v>
      </c>
    </row>
    <row r="45" spans="1:15" ht="11.25">
      <c r="A45" s="148">
        <v>10</v>
      </c>
      <c r="B45" s="149" t="s">
        <v>120</v>
      </c>
      <c r="C45" s="150">
        <v>0.5</v>
      </c>
      <c r="D45" s="150">
        <v>0.5</v>
      </c>
      <c r="E45" s="150">
        <v>0.5</v>
      </c>
      <c r="F45" s="150">
        <v>0.5</v>
      </c>
      <c r="G45" s="150">
        <v>0.5</v>
      </c>
      <c r="H45" s="150">
        <v>0.5</v>
      </c>
      <c r="I45" s="150">
        <v>0.5</v>
      </c>
      <c r="J45" s="150">
        <v>0.5</v>
      </c>
      <c r="K45" s="150">
        <v>0.5</v>
      </c>
      <c r="L45" s="150">
        <v>0.5</v>
      </c>
      <c r="M45" s="150">
        <v>0.5</v>
      </c>
      <c r="N45" s="150">
        <v>0.5</v>
      </c>
      <c r="O45" s="151">
        <f t="shared" si="0"/>
        <v>6</v>
      </c>
    </row>
    <row r="46" spans="1:15" ht="11.25">
      <c r="A46" s="148">
        <v>11</v>
      </c>
      <c r="B46" s="149" t="s">
        <v>121</v>
      </c>
      <c r="C46" s="150">
        <f>C47+C48+C49</f>
        <v>370.44</v>
      </c>
      <c r="D46" s="150">
        <f>D47+D48+D49</f>
        <v>377.59</v>
      </c>
      <c r="E46" s="150">
        <f>E47+E48+E49</f>
        <v>378.24</v>
      </c>
      <c r="F46" s="151">
        <f>F47+F48+F49</f>
        <v>378.89</v>
      </c>
      <c r="G46" s="151">
        <f aca="true" t="shared" si="10" ref="G46:N46">G47+G48+G49</f>
        <v>379.28</v>
      </c>
      <c r="H46" s="151">
        <f t="shared" si="10"/>
        <v>379.67</v>
      </c>
      <c r="I46" s="151">
        <f t="shared" si="10"/>
        <v>380.04999999999995</v>
      </c>
      <c r="J46" s="151">
        <f t="shared" si="10"/>
        <v>383.59</v>
      </c>
      <c r="K46" s="151">
        <f t="shared" si="10"/>
        <v>383.97999999999996</v>
      </c>
      <c r="L46" s="151">
        <f t="shared" si="10"/>
        <v>384.37</v>
      </c>
      <c r="M46" s="151">
        <f t="shared" si="10"/>
        <v>384.76</v>
      </c>
      <c r="N46" s="151">
        <f t="shared" si="10"/>
        <v>385.02</v>
      </c>
      <c r="O46" s="151">
        <f t="shared" si="0"/>
        <v>4565.879999999999</v>
      </c>
    </row>
    <row r="47" spans="1:15" ht="11.25">
      <c r="A47" s="148"/>
      <c r="B47" s="149" t="s">
        <v>122</v>
      </c>
      <c r="C47" s="150">
        <v>367.25</v>
      </c>
      <c r="D47" s="150">
        <v>374.4</v>
      </c>
      <c r="E47" s="150">
        <v>375.05</v>
      </c>
      <c r="F47" s="151">
        <v>375.7</v>
      </c>
      <c r="G47" s="151">
        <v>376.09</v>
      </c>
      <c r="H47" s="151">
        <v>376.48</v>
      </c>
      <c r="I47" s="151">
        <v>376.87</v>
      </c>
      <c r="J47" s="151">
        <v>380.38</v>
      </c>
      <c r="K47" s="151">
        <v>380.77</v>
      </c>
      <c r="L47" s="151">
        <v>381.16</v>
      </c>
      <c r="M47" s="151">
        <v>381.55</v>
      </c>
      <c r="N47" s="151">
        <v>381.81</v>
      </c>
      <c r="O47" s="151">
        <f t="shared" si="0"/>
        <v>4527.51</v>
      </c>
    </row>
    <row r="48" spans="1:15" ht="11.25">
      <c r="A48" s="148"/>
      <c r="B48" s="149" t="s">
        <v>123</v>
      </c>
      <c r="C48" s="150">
        <f>C16</f>
        <v>0.85</v>
      </c>
      <c r="D48" s="150">
        <f aca="true" t="shared" si="11" ref="D48:N48">D16</f>
        <v>0.85</v>
      </c>
      <c r="E48" s="150">
        <f t="shared" si="11"/>
        <v>0.85</v>
      </c>
      <c r="F48" s="150">
        <f t="shared" si="11"/>
        <v>0.85</v>
      </c>
      <c r="G48" s="150">
        <f t="shared" si="11"/>
        <v>0.85</v>
      </c>
      <c r="H48" s="150">
        <f t="shared" si="11"/>
        <v>0.85</v>
      </c>
      <c r="I48" s="150">
        <f t="shared" si="11"/>
        <v>0.84</v>
      </c>
      <c r="J48" s="150">
        <f t="shared" si="11"/>
        <v>0.84</v>
      </c>
      <c r="K48" s="150">
        <f t="shared" si="11"/>
        <v>0.84</v>
      </c>
      <c r="L48" s="150">
        <f t="shared" si="11"/>
        <v>0.84</v>
      </c>
      <c r="M48" s="150">
        <f t="shared" si="11"/>
        <v>0.84</v>
      </c>
      <c r="N48" s="150">
        <f t="shared" si="11"/>
        <v>0.84</v>
      </c>
      <c r="O48" s="151">
        <f t="shared" si="0"/>
        <v>10.139999999999999</v>
      </c>
    </row>
    <row r="49" spans="1:15" ht="11.25">
      <c r="A49" s="148"/>
      <c r="B49" s="149" t="s">
        <v>124</v>
      </c>
      <c r="C49" s="150">
        <f>C20</f>
        <v>2.34</v>
      </c>
      <c r="D49" s="150">
        <f aca="true" t="shared" si="12" ref="D49:N49">D20</f>
        <v>2.34</v>
      </c>
      <c r="E49" s="150">
        <f t="shared" si="12"/>
        <v>2.34</v>
      </c>
      <c r="F49" s="150">
        <f t="shared" si="12"/>
        <v>2.34</v>
      </c>
      <c r="G49" s="150">
        <f t="shared" si="12"/>
        <v>2.34</v>
      </c>
      <c r="H49" s="150">
        <f t="shared" si="12"/>
        <v>2.34</v>
      </c>
      <c r="I49" s="150">
        <f t="shared" si="12"/>
        <v>2.34</v>
      </c>
      <c r="J49" s="150">
        <f t="shared" si="12"/>
        <v>2.37</v>
      </c>
      <c r="K49" s="150">
        <f t="shared" si="12"/>
        <v>2.37</v>
      </c>
      <c r="L49" s="150">
        <f t="shared" si="12"/>
        <v>2.37</v>
      </c>
      <c r="M49" s="150">
        <f t="shared" si="12"/>
        <v>2.37</v>
      </c>
      <c r="N49" s="150">
        <f t="shared" si="12"/>
        <v>2.37</v>
      </c>
      <c r="O49" s="151">
        <f t="shared" si="0"/>
        <v>28.230000000000004</v>
      </c>
    </row>
    <row r="50" spans="1:15" ht="11.25">
      <c r="A50" s="148">
        <v>12</v>
      </c>
      <c r="B50" s="149" t="s">
        <v>125</v>
      </c>
      <c r="C50" s="150">
        <v>26</v>
      </c>
      <c r="D50" s="150">
        <v>26</v>
      </c>
      <c r="E50" s="150">
        <v>26</v>
      </c>
      <c r="F50" s="150">
        <v>26</v>
      </c>
      <c r="G50" s="150">
        <v>26</v>
      </c>
      <c r="H50" s="150">
        <v>26</v>
      </c>
      <c r="I50" s="150">
        <v>26</v>
      </c>
      <c r="J50" s="150">
        <v>26</v>
      </c>
      <c r="K50" s="150">
        <v>26</v>
      </c>
      <c r="L50" s="150">
        <v>26</v>
      </c>
      <c r="M50" s="150">
        <v>25</v>
      </c>
      <c r="N50" s="150">
        <v>25</v>
      </c>
      <c r="O50" s="151">
        <f t="shared" si="0"/>
        <v>310</v>
      </c>
    </row>
    <row r="51" spans="1:15" ht="11.25">
      <c r="A51" s="148">
        <v>13</v>
      </c>
      <c r="B51" s="149" t="s">
        <v>126</v>
      </c>
      <c r="C51" s="150">
        <v>28</v>
      </c>
      <c r="D51" s="150">
        <v>25</v>
      </c>
      <c r="E51" s="150">
        <v>26</v>
      </c>
      <c r="F51" s="151">
        <v>18</v>
      </c>
      <c r="G51" s="151">
        <v>18</v>
      </c>
      <c r="H51" s="151">
        <v>22</v>
      </c>
      <c r="I51" s="151">
        <v>25</v>
      </c>
      <c r="J51" s="151">
        <v>24</v>
      </c>
      <c r="K51" s="151">
        <v>22</v>
      </c>
      <c r="L51" s="151">
        <v>27</v>
      </c>
      <c r="M51" s="151">
        <v>25</v>
      </c>
      <c r="N51" s="151">
        <v>30</v>
      </c>
      <c r="O51" s="151">
        <f t="shared" si="0"/>
        <v>290</v>
      </c>
    </row>
    <row r="52" spans="1:15" ht="11.25">
      <c r="A52" s="148">
        <v>14</v>
      </c>
      <c r="B52" s="149" t="s">
        <v>127</v>
      </c>
      <c r="C52" s="150"/>
      <c r="D52" s="150">
        <v>5</v>
      </c>
      <c r="E52" s="150">
        <v>2</v>
      </c>
      <c r="F52" s="151">
        <v>3</v>
      </c>
      <c r="G52" s="151"/>
      <c r="H52" s="151">
        <v>5</v>
      </c>
      <c r="I52" s="151"/>
      <c r="J52" s="151">
        <v>9</v>
      </c>
      <c r="K52" s="151"/>
      <c r="L52" s="151"/>
      <c r="M52" s="151">
        <v>6</v>
      </c>
      <c r="N52" s="151"/>
      <c r="O52" s="151">
        <f t="shared" si="0"/>
        <v>30</v>
      </c>
    </row>
    <row r="53" spans="1:15" ht="11.25">
      <c r="A53" s="148">
        <v>15</v>
      </c>
      <c r="B53" s="149" t="s">
        <v>128</v>
      </c>
      <c r="C53" s="150"/>
      <c r="D53" s="150"/>
      <c r="E53" s="150"/>
      <c r="F53" s="151"/>
      <c r="G53" s="151"/>
      <c r="H53" s="151"/>
      <c r="I53" s="151">
        <v>10</v>
      </c>
      <c r="J53" s="151"/>
      <c r="K53" s="151"/>
      <c r="L53" s="151"/>
      <c r="M53" s="151"/>
      <c r="N53" s="151"/>
      <c r="O53" s="151">
        <f t="shared" si="0"/>
        <v>10</v>
      </c>
    </row>
    <row r="54" spans="1:15" ht="11.25">
      <c r="A54" s="148">
        <v>16</v>
      </c>
      <c r="B54" s="149" t="s">
        <v>129</v>
      </c>
      <c r="C54" s="150"/>
      <c r="D54" s="150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>
        <f t="shared" si="0"/>
        <v>0</v>
      </c>
    </row>
    <row r="55" spans="1:15" ht="11.25">
      <c r="A55" s="148">
        <v>17</v>
      </c>
      <c r="B55" s="149" t="s">
        <v>130</v>
      </c>
      <c r="C55" s="150"/>
      <c r="D55" s="150"/>
      <c r="E55" s="150">
        <v>5</v>
      </c>
      <c r="F55" s="151"/>
      <c r="G55" s="151"/>
      <c r="H55" s="151"/>
      <c r="I55" s="151"/>
      <c r="J55" s="151">
        <v>5</v>
      </c>
      <c r="K55" s="151"/>
      <c r="L55" s="151"/>
      <c r="M55" s="151"/>
      <c r="N55" s="151"/>
      <c r="O55" s="151">
        <f t="shared" si="0"/>
        <v>10</v>
      </c>
    </row>
    <row r="56" spans="1:15" ht="11.25">
      <c r="A56" s="148"/>
      <c r="B56" s="155" t="s">
        <v>131</v>
      </c>
      <c r="C56" s="153">
        <f>C41+C42+C43+C44+C45+C46+C50+C51+C52+C53+C54+C55</f>
        <v>3586.94</v>
      </c>
      <c r="D56" s="153">
        <f>D41+D42+D43+D44+D45+D46+D50+D51+D52+D53+D54+D55</f>
        <v>3651.09</v>
      </c>
      <c r="E56" s="153">
        <f>E41+E42+E43+E44+E45+E46+E50+E51+E52+E53+E54+E55</f>
        <v>3659.74</v>
      </c>
      <c r="F56" s="154">
        <f aca="true" t="shared" si="13" ref="F56:N56">F41+F42+F43+F44+F45+F46+F50+F51+F52+F53+F54+F55</f>
        <v>3653.39</v>
      </c>
      <c r="G56" s="154">
        <f t="shared" si="13"/>
        <v>3658.2799999999997</v>
      </c>
      <c r="H56" s="154">
        <f t="shared" si="13"/>
        <v>3670.67</v>
      </c>
      <c r="I56" s="154">
        <f t="shared" si="13"/>
        <v>3682.55</v>
      </c>
      <c r="J56" s="154">
        <f t="shared" si="13"/>
        <v>3716.29</v>
      </c>
      <c r="K56" s="154">
        <f t="shared" si="13"/>
        <v>3703.18</v>
      </c>
      <c r="L56" s="154">
        <f t="shared" si="13"/>
        <v>3711.5699999999997</v>
      </c>
      <c r="M56" s="154">
        <f t="shared" si="13"/>
        <v>3716.96</v>
      </c>
      <c r="N56" s="154">
        <f t="shared" si="13"/>
        <v>3718.22</v>
      </c>
      <c r="O56" s="154">
        <f t="shared" si="0"/>
        <v>44128.88</v>
      </c>
    </row>
    <row r="57" spans="1:15" ht="11.25">
      <c r="A57" s="148"/>
      <c r="B57" s="155" t="s">
        <v>132</v>
      </c>
      <c r="C57" s="153">
        <f aca="true" t="shared" si="14" ref="C57:O57">C34-C56</f>
        <v>-1274.75</v>
      </c>
      <c r="D57" s="153">
        <f t="shared" si="14"/>
        <v>-797.9000000000001</v>
      </c>
      <c r="E57" s="153">
        <f t="shared" si="14"/>
        <v>-887.5499999999997</v>
      </c>
      <c r="F57" s="153">
        <f t="shared" si="14"/>
        <v>-577.1999999999998</v>
      </c>
      <c r="G57" s="153">
        <f t="shared" si="14"/>
        <v>-1098.0899999999997</v>
      </c>
      <c r="H57" s="153">
        <f t="shared" si="14"/>
        <v>-948.98</v>
      </c>
      <c r="I57" s="153">
        <f t="shared" si="14"/>
        <v>-933.8700000000003</v>
      </c>
      <c r="J57" s="153">
        <f t="shared" si="14"/>
        <v>-1058.38</v>
      </c>
      <c r="K57" s="153">
        <f t="shared" si="14"/>
        <v>-1045.77</v>
      </c>
      <c r="L57" s="153">
        <f t="shared" si="14"/>
        <v>-1028.4899999999998</v>
      </c>
      <c r="M57" s="153">
        <f t="shared" si="14"/>
        <v>-890.8800000000001</v>
      </c>
      <c r="N57" s="153">
        <f t="shared" si="14"/>
        <v>-783.1399999999999</v>
      </c>
      <c r="O57" s="153">
        <f t="shared" si="14"/>
        <v>-11324.999999999993</v>
      </c>
    </row>
    <row r="58" spans="2:15" ht="11.25">
      <c r="B58" s="158"/>
      <c r="C58" s="160"/>
      <c r="D58" s="159"/>
      <c r="E58" s="159"/>
      <c r="F58" s="161"/>
      <c r="G58" s="161"/>
      <c r="H58" s="161"/>
      <c r="I58" s="161"/>
      <c r="J58" s="161"/>
      <c r="K58" s="161"/>
      <c r="L58" s="161"/>
      <c r="M58" s="161"/>
      <c r="N58" s="161"/>
      <c r="O58" s="161"/>
    </row>
    <row r="59" spans="2:15" ht="11.25">
      <c r="B59" s="162"/>
      <c r="C59" s="160"/>
      <c r="D59" s="159"/>
      <c r="E59" s="159"/>
      <c r="F59" s="161"/>
      <c r="G59" s="161"/>
      <c r="H59" s="161"/>
      <c r="I59" s="161"/>
      <c r="J59" s="161"/>
      <c r="K59" s="161"/>
      <c r="L59" s="161"/>
      <c r="M59" s="161"/>
      <c r="N59" s="161"/>
      <c r="O59" s="161"/>
    </row>
    <row r="61" ht="11.25">
      <c r="B61" s="163"/>
    </row>
    <row r="62" ht="11.25">
      <c r="B62" s="164"/>
    </row>
    <row r="63" ht="11.25">
      <c r="B63" s="164"/>
    </row>
    <row r="64" ht="11.25">
      <c r="B64" s="164"/>
    </row>
    <row r="65" ht="11.25">
      <c r="B65" s="164"/>
    </row>
    <row r="66" ht="11.25">
      <c r="B66" s="164"/>
    </row>
    <row r="67" ht="11.25">
      <c r="B67" s="164"/>
    </row>
    <row r="68" ht="11.25">
      <c r="B68" s="163"/>
    </row>
    <row r="69" ht="11.25">
      <c r="B69" s="159"/>
    </row>
    <row r="70" ht="11.25">
      <c r="B70" s="165"/>
    </row>
    <row r="71" ht="11.25">
      <c r="B71" s="166"/>
    </row>
    <row r="72" ht="11.25">
      <c r="B72" s="167"/>
    </row>
    <row r="73" ht="11.25">
      <c r="B73" s="167"/>
    </row>
    <row r="74" ht="11.25">
      <c r="B74" s="167"/>
    </row>
    <row r="75" ht="11.25">
      <c r="B75" s="168"/>
    </row>
    <row r="76" ht="11.25">
      <c r="B76" s="168"/>
    </row>
    <row r="77" ht="11.25">
      <c r="B77" s="169"/>
    </row>
    <row r="78" ht="11.25">
      <c r="B78" s="159"/>
    </row>
    <row r="79" ht="11.25">
      <c r="B79" s="170"/>
    </row>
    <row r="80" ht="11.25">
      <c r="B80" s="159"/>
    </row>
    <row r="81" ht="11.25">
      <c r="B81" s="171"/>
    </row>
    <row r="82" ht="11.25">
      <c r="B82" s="159"/>
    </row>
    <row r="83" ht="11.25">
      <c r="B83" s="169"/>
    </row>
    <row r="84" ht="11.25">
      <c r="B84" s="159"/>
    </row>
    <row r="85" ht="11.25">
      <c r="B85" s="168"/>
    </row>
    <row r="86" ht="11.25">
      <c r="B86" s="159"/>
    </row>
    <row r="87" ht="11.25">
      <c r="B87" s="159"/>
    </row>
    <row r="88" ht="11.25">
      <c r="B88" s="159"/>
    </row>
    <row r="89" ht="11.25">
      <c r="B89" s="159"/>
    </row>
    <row r="90" ht="11.25">
      <c r="B90" s="159"/>
    </row>
  </sheetData>
  <mergeCells count="16">
    <mergeCell ref="I2:I3"/>
    <mergeCell ref="J2:J3"/>
    <mergeCell ref="A1:A3"/>
    <mergeCell ref="B1:B3"/>
    <mergeCell ref="C1:N1"/>
    <mergeCell ref="N2:N3"/>
    <mergeCell ref="O1:O3"/>
    <mergeCell ref="C2:C3"/>
    <mergeCell ref="D2:D3"/>
    <mergeCell ref="E2:E3"/>
    <mergeCell ref="F2:F3"/>
    <mergeCell ref="G2:G3"/>
    <mergeCell ref="H2:H3"/>
    <mergeCell ref="K2:K3"/>
    <mergeCell ref="L2:L3"/>
    <mergeCell ref="M2:M3"/>
  </mergeCells>
  <printOptions/>
  <pageMargins left="0.36" right="0.24" top="0.43" bottom="0.3" header="0.21" footer="0.2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5" sqref="B15"/>
    </sheetView>
  </sheetViews>
  <sheetFormatPr defaultColWidth="9.140625" defaultRowHeight="12.75"/>
  <cols>
    <col min="1" max="1" width="17.57421875" style="49" customWidth="1"/>
    <col min="2" max="2" width="15.140625" style="49" customWidth="1"/>
    <col min="3" max="3" width="15.421875" style="49" customWidth="1"/>
    <col min="4" max="16384" width="9.140625" style="49" customWidth="1"/>
  </cols>
  <sheetData>
    <row r="1" spans="1:3" ht="25.5">
      <c r="A1" s="144">
        <v>2009</v>
      </c>
      <c r="B1" s="176" t="s">
        <v>341</v>
      </c>
      <c r="C1" s="176" t="s">
        <v>343</v>
      </c>
    </row>
    <row r="2" spans="1:3" ht="12.75">
      <c r="A2" s="49" t="s">
        <v>334</v>
      </c>
      <c r="B2" s="172">
        <v>1692.49</v>
      </c>
      <c r="C2" s="172"/>
    </row>
    <row r="3" spans="1:3" ht="12.75">
      <c r="A3" s="49" t="s">
        <v>335</v>
      </c>
      <c r="B3" s="172">
        <v>2278.62</v>
      </c>
      <c r="C3" s="172">
        <v>9526.38</v>
      </c>
    </row>
    <row r="4" spans="1:3" ht="12.75">
      <c r="A4" s="49" t="s">
        <v>336</v>
      </c>
      <c r="B4" s="172">
        <v>2214.47</v>
      </c>
      <c r="C4" s="172">
        <v>11635.75</v>
      </c>
    </row>
    <row r="5" spans="1:3" ht="12.75">
      <c r="A5" s="49" t="s">
        <v>337</v>
      </c>
      <c r="B5" s="172">
        <v>2537.57</v>
      </c>
      <c r="C5" s="172">
        <v>11834.54</v>
      </c>
    </row>
    <row r="6" spans="1:3" ht="12.75">
      <c r="A6" s="49" t="s">
        <v>338</v>
      </c>
      <c r="B6" s="172">
        <v>1974.82</v>
      </c>
      <c r="C6" s="172">
        <v>9746.54</v>
      </c>
    </row>
    <row r="7" spans="1:3" ht="12.75">
      <c r="A7" s="49" t="s">
        <v>339</v>
      </c>
      <c r="B7" s="172">
        <v>2136.74</v>
      </c>
      <c r="C7" s="172">
        <v>10772.07</v>
      </c>
    </row>
    <row r="8" spans="1:3" ht="12.75">
      <c r="A8" s="144" t="s">
        <v>269</v>
      </c>
      <c r="B8" s="175">
        <f>SUM(B2:B7)</f>
        <v>12834.71</v>
      </c>
      <c r="C8" s="175">
        <f>SUM(C2:C7)</f>
        <v>53515.28</v>
      </c>
    </row>
    <row r="9" spans="1:3" ht="12.75">
      <c r="A9" s="49" t="s">
        <v>340</v>
      </c>
      <c r="B9" s="172">
        <f>B8/6</f>
        <v>2139.1183333333333</v>
      </c>
      <c r="C9" s="172">
        <f>C8/5</f>
        <v>10703.056</v>
      </c>
    </row>
    <row r="10" spans="1:3" ht="12.75">
      <c r="A10" s="173">
        <v>0.19</v>
      </c>
      <c r="B10" s="172">
        <f>B9/A10</f>
        <v>11258.517543859649</v>
      </c>
      <c r="C10" s="172">
        <f>C9*A14</f>
        <v>1766.0042400000002</v>
      </c>
    </row>
    <row r="11" spans="2:3" ht="12.75">
      <c r="B11" s="172"/>
      <c r="C11" s="172"/>
    </row>
    <row r="12" spans="1:3" ht="12.75">
      <c r="A12" s="174">
        <v>1.017</v>
      </c>
      <c r="B12" s="172">
        <f>B10*A12*A13</f>
        <v>11793.40971236842</v>
      </c>
      <c r="C12" s="172">
        <f>C10*A12*A13</f>
        <v>1849.9071014424</v>
      </c>
    </row>
    <row r="13" spans="1:3" ht="12.75">
      <c r="A13" s="173">
        <v>1.03</v>
      </c>
      <c r="B13" s="172"/>
      <c r="C13" s="172"/>
    </row>
    <row r="14" spans="1:3" ht="12.75">
      <c r="A14" s="174">
        <v>0.165</v>
      </c>
      <c r="B14" s="172">
        <f>B12*A14</f>
        <v>1945.9126025407895</v>
      </c>
      <c r="C14" s="172"/>
    </row>
    <row r="15" spans="1:3" ht="12.75">
      <c r="A15" s="144" t="s">
        <v>342</v>
      </c>
      <c r="B15" s="175">
        <f>B14*12</f>
        <v>23350.951230489474</v>
      </c>
      <c r="C15" s="175">
        <f>C12*12</f>
        <v>22198.8852173088</v>
      </c>
    </row>
    <row r="16" ht="12.75">
      <c r="C16" s="172"/>
    </row>
    <row r="17" ht="12.75">
      <c r="C17" s="172"/>
    </row>
    <row r="18" ht="12.75">
      <c r="C18" s="172"/>
    </row>
    <row r="19" ht="12.75">
      <c r="C19" s="172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D16" sqref="D16"/>
    </sheetView>
  </sheetViews>
  <sheetFormatPr defaultColWidth="9.140625" defaultRowHeight="12.75"/>
  <cols>
    <col min="1" max="1" width="26.8515625" style="49" customWidth="1"/>
    <col min="2" max="2" width="11.00390625" style="49" customWidth="1"/>
    <col min="3" max="16384" width="9.140625" style="49" customWidth="1"/>
  </cols>
  <sheetData>
    <row r="2" spans="1:4" ht="14.25">
      <c r="A2" s="144" t="s">
        <v>324</v>
      </c>
      <c r="B2" s="146">
        <v>2010</v>
      </c>
      <c r="C2" s="146">
        <v>2011</v>
      </c>
      <c r="D2" s="146">
        <v>2012</v>
      </c>
    </row>
    <row r="3" spans="1:4" ht="14.25">
      <c r="A3" s="49" t="s">
        <v>325</v>
      </c>
      <c r="B3" s="145">
        <v>0.0109</v>
      </c>
      <c r="C3" s="145">
        <v>0.0228</v>
      </c>
      <c r="D3" s="145">
        <v>0.0111</v>
      </c>
    </row>
    <row r="4" spans="1:4" ht="14.25">
      <c r="A4" s="49" t="s">
        <v>326</v>
      </c>
      <c r="B4" s="145">
        <v>0.0082</v>
      </c>
      <c r="C4" s="145">
        <v>0.0138</v>
      </c>
      <c r="D4" s="145">
        <v>0.024</v>
      </c>
    </row>
    <row r="7" spans="1:4" ht="14.25">
      <c r="A7" s="49" t="s">
        <v>327</v>
      </c>
      <c r="B7" s="145">
        <v>0.017</v>
      </c>
      <c r="C7" s="145">
        <v>0.042</v>
      </c>
      <c r="D7" s="145">
        <v>0.045</v>
      </c>
    </row>
    <row r="8" spans="1:4" ht="14.25">
      <c r="A8" s="49" t="s">
        <v>328</v>
      </c>
      <c r="B8" s="145">
        <v>0.03</v>
      </c>
      <c r="C8" s="145">
        <v>0.04</v>
      </c>
      <c r="D8" s="145">
        <v>0.04</v>
      </c>
    </row>
    <row r="11" ht="12.75">
      <c r="A11" s="49" t="s">
        <v>329</v>
      </c>
    </row>
    <row r="13" ht="12.75">
      <c r="A13" s="49" t="s">
        <v>330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Dragica.Klemencic</dc:creator>
  <cp:keywords/>
  <dc:description/>
  <cp:lastModifiedBy>sadet.jusufi</cp:lastModifiedBy>
  <cp:lastPrinted>2009-08-18T08:16:46Z</cp:lastPrinted>
  <dcterms:created xsi:type="dcterms:W3CDTF">2009-07-09T13:19:45Z</dcterms:created>
  <dcterms:modified xsi:type="dcterms:W3CDTF">2009-08-18T08:18:15Z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